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4"/>
  </bookViews>
  <sheets>
    <sheet name="ЖК Волга Лайф" sheetId="36" r:id="rId1"/>
    <sheet name="ЖК Лесная Мелодия 3" sheetId="35" r:id="rId2"/>
    <sheet name="ЖК Медовый" sheetId="42" r:id="rId3"/>
    <sheet name="Кольцово" sheetId="43" r:id="rId4"/>
    <sheet name="ПИФ МЕдовый" sheetId="44" r:id="rId5"/>
  </sheets>
  <definedNames>
    <definedName name="_xlnm._FilterDatabase" localSheetId="0" hidden="1">'ЖК Волга Лайф'!#REF!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4" l="1"/>
  <c r="F5" i="44"/>
  <c r="F6" i="44"/>
  <c r="F3" i="44"/>
  <c r="E4" i="44"/>
  <c r="E5" i="44"/>
  <c r="E6" i="44"/>
  <c r="E3" i="44"/>
  <c r="C4" i="44" l="1"/>
  <c r="C3" i="44"/>
  <c r="D5" i="44"/>
  <c r="D6" i="44"/>
  <c r="E70" i="42" l="1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I35" i="35"/>
  <c r="I36" i="35"/>
  <c r="I37" i="35"/>
  <c r="I38" i="35"/>
  <c r="I39" i="35"/>
  <c r="I40" i="35"/>
  <c r="I34" i="35"/>
  <c r="G35" i="35"/>
  <c r="G36" i="35"/>
  <c r="G37" i="35"/>
  <c r="G38" i="35"/>
  <c r="G39" i="35"/>
  <c r="G40" i="35"/>
  <c r="G41" i="35"/>
  <c r="G42" i="35"/>
  <c r="G43" i="35"/>
  <c r="G44" i="35"/>
  <c r="G34" i="35"/>
  <c r="E35" i="35"/>
  <c r="E36" i="35"/>
  <c r="E37" i="35"/>
  <c r="E38" i="35"/>
  <c r="E39" i="35"/>
  <c r="E40" i="35"/>
  <c r="E41" i="35"/>
  <c r="E42" i="35"/>
  <c r="E43" i="35"/>
  <c r="E44" i="35"/>
  <c r="E34" i="35"/>
  <c r="C34" i="35"/>
  <c r="C35" i="35"/>
  <c r="C36" i="35"/>
  <c r="C37" i="35"/>
  <c r="C38" i="35"/>
  <c r="C39" i="35"/>
  <c r="C40" i="35"/>
  <c r="C41" i="35"/>
  <c r="C42" i="35"/>
  <c r="C43" i="35"/>
  <c r="C44" i="35"/>
  <c r="C33" i="35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E36" i="42" l="1"/>
  <c r="E3" i="42"/>
  <c r="E5" i="43" l="1"/>
  <c r="E4" i="43"/>
  <c r="E3" i="43"/>
  <c r="D5" i="43"/>
  <c r="D4" i="43"/>
  <c r="D3" i="43"/>
  <c r="F38" i="42" l="1"/>
  <c r="F39" i="42"/>
  <c r="F40" i="42"/>
  <c r="F41" i="42"/>
  <c r="F42" i="42"/>
  <c r="F43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37" i="42"/>
  <c r="J19" i="35"/>
  <c r="H20" i="35"/>
  <c r="H21" i="35"/>
  <c r="H22" i="35"/>
  <c r="H23" i="35"/>
  <c r="H24" i="35"/>
  <c r="H25" i="35"/>
  <c r="H26" i="35"/>
  <c r="H27" i="35"/>
  <c r="H28" i="35"/>
  <c r="H29" i="35"/>
  <c r="H19" i="35"/>
  <c r="F20" i="35"/>
  <c r="F21" i="35"/>
  <c r="F22" i="35"/>
  <c r="F23" i="35"/>
  <c r="F24" i="35"/>
  <c r="F25" i="35"/>
  <c r="F26" i="35"/>
  <c r="F27" i="35"/>
  <c r="F28" i="35"/>
  <c r="F29" i="35"/>
  <c r="F19" i="35"/>
  <c r="D19" i="35"/>
  <c r="D20" i="35"/>
  <c r="D21" i="35"/>
  <c r="D22" i="35"/>
  <c r="D23" i="35"/>
  <c r="D24" i="35"/>
  <c r="D25" i="35"/>
  <c r="D26" i="35"/>
  <c r="D27" i="35"/>
  <c r="D28" i="35"/>
  <c r="D29" i="35"/>
  <c r="D18" i="35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5" i="36"/>
  <c r="H56" i="36"/>
  <c r="H57" i="36"/>
  <c r="H58" i="36"/>
  <c r="H59" i="36"/>
  <c r="H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33" i="36"/>
  <c r="J4" i="35" l="1"/>
  <c r="H4" i="35"/>
  <c r="F4" i="35"/>
  <c r="D4" i="35"/>
  <c r="D3" i="35"/>
  <c r="H14" i="35" l="1"/>
  <c r="F14" i="35"/>
  <c r="D14" i="35"/>
  <c r="G13" i="35"/>
  <c r="H13" i="35" s="1"/>
  <c r="E13" i="35"/>
  <c r="F13" i="35" s="1"/>
  <c r="C13" i="35"/>
  <c r="D13" i="35" s="1"/>
  <c r="G12" i="35"/>
  <c r="H12" i="35" s="1"/>
  <c r="E12" i="35"/>
  <c r="F12" i="35" s="1"/>
  <c r="C12" i="35"/>
  <c r="D12" i="35" s="1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" i="36"/>
  <c r="C32" i="42" l="1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F17" i="42" l="1"/>
  <c r="D17" i="42"/>
  <c r="F16" i="42"/>
  <c r="D16" i="42"/>
  <c r="F15" i="42"/>
  <c r="D15" i="42"/>
  <c r="F14" i="42"/>
  <c r="D14" i="42"/>
  <c r="F24" i="42"/>
  <c r="F27" i="42"/>
  <c r="F25" i="42"/>
  <c r="D27" i="42"/>
  <c r="D26" i="42"/>
  <c r="F32" i="42"/>
  <c r="D32" i="42"/>
  <c r="F31" i="42"/>
  <c r="D31" i="42"/>
  <c r="F30" i="42"/>
  <c r="D30" i="42"/>
  <c r="F29" i="42"/>
  <c r="D29" i="42"/>
  <c r="F28" i="42"/>
  <c r="D28" i="42"/>
  <c r="F26" i="42"/>
  <c r="D25" i="42"/>
  <c r="D24" i="42"/>
  <c r="F23" i="42"/>
  <c r="D23" i="42"/>
  <c r="D13" i="42" l="1"/>
  <c r="F22" i="42" l="1"/>
  <c r="D22" i="42"/>
  <c r="F21" i="42"/>
  <c r="D21" i="42"/>
  <c r="F20" i="42"/>
  <c r="D20" i="42"/>
  <c r="F19" i="42"/>
  <c r="D19" i="42"/>
  <c r="F18" i="42"/>
  <c r="D18" i="42"/>
  <c r="F13" i="42"/>
  <c r="F12" i="42" l="1"/>
  <c r="D12" i="42"/>
  <c r="D11" i="42"/>
  <c r="F10" i="42"/>
  <c r="D10" i="42"/>
  <c r="F9" i="42"/>
  <c r="D9" i="42"/>
  <c r="F8" i="42"/>
  <c r="D8" i="42"/>
  <c r="F7" i="42"/>
  <c r="D7" i="42"/>
  <c r="F6" i="42"/>
  <c r="D6" i="42"/>
  <c r="F5" i="42" l="1"/>
  <c r="D5" i="42"/>
  <c r="F4" i="42"/>
  <c r="D4" i="42"/>
</calcChain>
</file>

<file path=xl/sharedStrings.xml><?xml version="1.0" encoding="utf-8"?>
<sst xmlns="http://schemas.openxmlformats.org/spreadsheetml/2006/main" count="553" uniqueCount="99">
  <si>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</si>
  <si>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</si>
  <si>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</si>
  <si>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</si>
  <si>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</si>
  <si>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</si>
  <si>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</si>
  <si>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</si>
  <si>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</si>
  <si>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</si>
  <si>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</si>
  <si>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</si>
  <si>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</si>
  <si>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</si>
  <si>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</si>
  <si>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</si>
  <si>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</si>
  <si>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</si>
  <si>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</si>
  <si>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</si>
  <si>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</si>
  <si>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</si>
  <si>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</si>
  <si>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</si>
  <si>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</si>
  <si>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</si>
  <si>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</si>
  <si>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</si>
  <si>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</si>
  <si>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</si>
  <si>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</si>
  <si>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</si>
  <si>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</si>
  <si>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</si>
  <si>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</si>
  <si>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</si>
  <si>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</si>
  <si>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</si>
  <si>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</si>
  <si>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</si>
  <si>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</si>
  <si>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</si>
  <si>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</si>
  <si>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</si>
  <si>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</si>
  <si>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</si>
  <si>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</si>
  <si>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</si>
  <si>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</si>
  <si>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</si>
  <si>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</si>
  <si>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</si>
  <si>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</si>
  <si>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</si>
  <si>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</si>
  <si>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</si>
  <si>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</si>
  <si>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</si>
  <si>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</si>
  <si>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</si>
  <si>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</si>
  <si>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</si>
  <si>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</si>
  <si>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</si>
  <si>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</si>
  <si>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</si>
  <si>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</si>
  <si>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</si>
  <si>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</si>
  <si>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</si>
  <si>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</si>
  <si>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</si>
  <si>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25,26,27,29 – Отложенный ремонт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</si>
  <si>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25,26,27,29  – Отложенный ремонт</t>
    </r>
  </si>
  <si>
    <t>ул. Левитана, д.4, студия, 6 секция</t>
  </si>
  <si>
    <t>Готовый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</si>
  <si>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28 – Без ремонта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</si>
  <si>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28  – Без ремонта</t>
    </r>
  </si>
  <si>
    <t>Субсидирование Семейной и IT ипотеки с удорожанием на 2%</t>
  </si>
  <si>
    <t>Ипотека по базовой ставке и покупка за Наличные средства - скидка 8% от Основного Прейскуранта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</si>
  <si>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25,26,27,28, 29  – Отложенный ремонт</t>
    </r>
  </si>
  <si>
    <t>Готовый ремонт</t>
  </si>
  <si>
    <t>28 МД 2к</t>
  </si>
  <si>
    <t>Основной Прейскурант с возможностью субсидирования Льготной ипотеки , руб.</t>
  </si>
  <si>
    <r>
      <t>Ценообразование с 01.02.2024г.,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</si>
  <si>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с 01.02.2024г.,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</si>
  <si>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с 01.02.2024г.,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</si>
  <si>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 с 01.02.2024г.,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</si>
  <si>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t>Ценообразование ЖК Кольцово с 01.02.2024г., вознаграждение АН 2%</t>
  </si>
  <si>
    <t>Готовый ремонт, кухонный гарнитур</t>
  </si>
  <si>
    <t>Ценообразование квартир на ПИФе с 07.02.2024г., вознаграждение АН 2%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</si>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</sst>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0" borderId="3" xfId="0" applyFont="1" applyBorder="1"/>
    <xf numFmtId="3" fontId="16" fillId="0" borderId="1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12" xfId="0" applyFont="1" applyBorder="1" applyAlignment="1">
      <alignment horizontal="center"/>
    </xf>
    <xf numFmtId="0" fontId="17" fillId="2" borderId="0" xfId="0" applyFont="1" applyFill="1" applyAlignment="1">
      <alignment horizontal="left"/>
    </xf>
    <xf numFmtId="3" fontId="16" fillId="3" borderId="1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0" fontId="15" fillId="2" borderId="3" xfId="0" applyFont="1" applyFill="1" applyBorder="1"/>
    <xf numFmtId="2" fontId="16" fillId="0" borderId="1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 wrapText="1"/>
    </xf>
    <xf numFmtId="0" fontId="15" fillId="2" borderId="5" xfId="0" applyFont="1" applyFill="1" applyBorder="1"/>
    <xf numFmtId="3" fontId="0" fillId="0" borderId="0" xfId="0" applyNumberFormat="1"/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/>
    </xf>
    <xf numFmtId="0" fontId="17" fillId="2" borderId="0" xfId="0" applyFont="1" applyFill="1"/>
    <xf numFmtId="3" fontId="16" fillId="3" borderId="6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/>
    <xf numFmtId="2" fontId="16" fillId="0" borderId="6" xfId="0" applyNumberFormat="1" applyFont="1" applyBorder="1" applyAlignment="1">
      <alignment horizontal="center" wrapText="1"/>
    </xf>
    <xf numFmtId="3" fontId="16" fillId="0" borderId="19" xfId="0" applyNumberFormat="1" applyFont="1" applyBorder="1" applyAlignment="1">
      <alignment horizontal="center"/>
    </xf>
    <xf numFmtId="0" fontId="15" fillId="3" borderId="13" xfId="0" applyFont="1" applyFill="1" applyBorder="1"/>
    <xf numFmtId="0" fontId="15" fillId="2" borderId="11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" xfId="0" applyFont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2" fontId="16" fillId="2" borderId="20" xfId="0" applyNumberFormat="1" applyFont="1" applyFill="1" applyBorder="1" applyAlignment="1">
      <alignment horizontal="center"/>
    </xf>
    <xf numFmtId="3" fontId="16" fillId="0" borderId="20" xfId="0" applyNumberFormat="1" applyFont="1" applyBorder="1" applyAlignment="1">
      <alignment horizontal="center"/>
    </xf>
    <xf numFmtId="3" fontId="16" fillId="3" borderId="20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2" fontId="16" fillId="4" borderId="14" xfId="0" applyNumberFormat="1" applyFont="1" applyFill="1" applyBorder="1" applyAlignment="1">
      <alignment horizontal="center"/>
    </xf>
    <xf numFmtId="3" fontId="16" fillId="4" borderId="14" xfId="0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16" fillId="2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3" fontId="19" fillId="0" borderId="12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5" fillId="2" borderId="15" xfId="0" applyNumberFormat="1" applyFont="1" applyFill="1" applyBorder="1" applyAlignment="1">
      <alignment horizontal="center"/>
    </xf>
    <xf numFmtId="3" fontId="15" fillId="3" borderId="15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6" xfId="0" applyFont="1" applyBorder="1" applyAlignment="1">
      <alignment horizontal="center"/>
    </xf>
    <xf numFmtId="3" fontId="15" fillId="3" borderId="24" xfId="0" applyNumberFormat="1" applyFont="1" applyFill="1" applyBorder="1" applyAlignment="1">
      <alignment horizontal="center"/>
    </xf>
    <xf numFmtId="3" fontId="15" fillId="3" borderId="23" xfId="0" applyNumberFormat="1" applyFont="1" applyFill="1" applyBorder="1" applyAlignment="1">
      <alignment horizontal="center"/>
    </xf>
    <xf numFmtId="0" fontId="16" fillId="0" borderId="13" xfId="0" applyFont="1" applyBorder="1"/>
    <xf numFmtId="2" fontId="16" fillId="0" borderId="14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3" borderId="19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2" fillId="3" borderId="15" xfId="0" applyNumberFormat="1" applyFont="1" applyFill="1" applyBorder="1" applyAlignment="1">
      <alignment horizontal="center"/>
    </xf>
    <xf numFmtId="3" fontId="22" fillId="3" borderId="19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3" fontId="22" fillId="3" borderId="25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4" fillId="3" borderId="17" xfId="0" applyNumberFormat="1" applyFont="1" applyFill="1" applyBorder="1" applyAlignment="1">
      <alignment horizontal="center"/>
    </xf>
    <xf numFmtId="3" fontId="24" fillId="3" borderId="15" xfId="0" applyNumberFormat="1" applyFont="1" applyFill="1" applyBorder="1" applyAlignment="1">
      <alignment horizontal="center"/>
    </xf>
    <xf numFmtId="3" fontId="24" fillId="3" borderId="1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3" fontId="24" fillId="3" borderId="25" xfId="0" applyNumberFormat="1" applyFont="1" applyFill="1" applyBorder="1" applyAlignment="1">
      <alignment horizontal="center"/>
    </xf>
    <xf numFmtId="3" fontId="24" fillId="3" borderId="23" xfId="0" applyNumberFormat="1" applyFont="1" applyFill="1" applyBorder="1" applyAlignment="1">
      <alignment horizontal="center"/>
    </xf>
    <xf numFmtId="3" fontId="24" fillId="3" borderId="24" xfId="0" applyNumberFormat="1" applyFont="1" applyFill="1" applyBorder="1" applyAlignment="1">
      <alignment horizontal="center"/>
    </xf>
    <xf numFmtId="3" fontId="15" fillId="2" borderId="25" xfId="0" applyNumberFormat="1" applyFont="1" applyFill="1" applyBorder="1" applyAlignment="1">
      <alignment horizontal="center"/>
    </xf>
    <xf numFmtId="3" fontId="15" fillId="2" borderId="24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3" fontId="15" fillId="2" borderId="14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3" fontId="22" fillId="3" borderId="2" xfId="0" applyNumberFormat="1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3" fontId="22" fillId="4" borderId="2" xfId="0" applyNumberFormat="1" applyFont="1" applyFill="1" applyBorder="1" applyAlignment="1">
      <alignment horizontal="center"/>
    </xf>
    <xf numFmtId="3" fontId="19" fillId="0" borderId="15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3" fontId="19" fillId="0" borderId="19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3" fontId="16" fillId="0" borderId="0" xfId="0" applyNumberFormat="1" applyFont="1"/>
    <xf numFmtId="3" fontId="16" fillId="2" borderId="23" xfId="0" applyNumberFormat="1" applyFont="1" applyFill="1" applyBorder="1" applyAlignment="1">
      <alignment horizontal="center"/>
    </xf>
    <xf numFmtId="3" fontId="16" fillId="2" borderId="1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8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</cellXfs>
  <cellStyles count="39">
    <cellStyle name="Обычный" xfId="0" builtinId="0"/>
    <cellStyle name="Обычный 10" xfId="19"/>
    <cellStyle name="Обычный 10 2" xfId="38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9"/>
  <sheetViews>
    <sheetView topLeftCell="A49" zoomScale="90" zoomScaleNormal="90" workbookViewId="0">
      <selection activeCell="O26" sqref="O26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2" s="2" customFormat="1" ht="27.75" customHeight="1" thickBot="1" x14ac:dyDescent="0.35">
      <c r="A1" s="24" t="s">
        <v>84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8"/>
    </row>
    <row r="3" spans="1:12" x14ac:dyDescent="0.25">
      <c r="A3" s="9" t="s">
        <v>10</v>
      </c>
      <c r="B3" s="16">
        <v>21.6</v>
      </c>
      <c r="C3" s="23">
        <v>129509.25925925899</v>
      </c>
      <c r="D3" s="13">
        <f>C3*B3</f>
        <v>2797399.9999999944</v>
      </c>
      <c r="E3" s="23">
        <v>130009.25925925899</v>
      </c>
      <c r="F3" s="13">
        <f>E3*B3</f>
        <v>2808199.9999999944</v>
      </c>
      <c r="G3" s="23">
        <v>130509.25925925899</v>
      </c>
      <c r="H3" s="13">
        <f>G3*B3</f>
        <v>2818999.9999999944</v>
      </c>
      <c r="I3" s="23">
        <v>130009.25925925899</v>
      </c>
      <c r="J3" s="13">
        <f>I3*B3</f>
        <v>2808199.9999999944</v>
      </c>
      <c r="K3" s="10" t="s">
        <v>12</v>
      </c>
      <c r="L3" s="37"/>
    </row>
    <row r="4" spans="1:12" x14ac:dyDescent="0.25">
      <c r="A4" s="7" t="s">
        <v>9</v>
      </c>
      <c r="B4" s="15">
        <v>37.549999999999997</v>
      </c>
      <c r="C4" s="23">
        <v>106526.23169107862</v>
      </c>
      <c r="D4" s="13">
        <f t="shared" ref="D4:D29" si="0">C4*B4</f>
        <v>4000060.0000000019</v>
      </c>
      <c r="E4" s="23">
        <v>107026.23169107862</v>
      </c>
      <c r="F4" s="13">
        <f t="shared" ref="F4:F29" si="1">E4*B4</f>
        <v>4018835.0000000019</v>
      </c>
      <c r="G4" s="23">
        <v>107526.23169107862</v>
      </c>
      <c r="H4" s="13">
        <f t="shared" ref="H4:H29" si="2">G4*B4</f>
        <v>4037610.0000000019</v>
      </c>
      <c r="I4" s="23">
        <v>107026.23169107862</v>
      </c>
      <c r="J4" s="13">
        <f t="shared" ref="J4:J26" si="3">I4*B4</f>
        <v>4018835.0000000019</v>
      </c>
      <c r="K4" s="10" t="s">
        <v>12</v>
      </c>
      <c r="L4" s="37"/>
    </row>
    <row r="5" spans="1:12" x14ac:dyDescent="0.25">
      <c r="A5" s="7" t="s">
        <v>11</v>
      </c>
      <c r="B5" s="15">
        <v>56.58</v>
      </c>
      <c r="C5" s="23">
        <v>92684.817956875195</v>
      </c>
      <c r="D5" s="13">
        <f t="shared" si="0"/>
        <v>5244106.9999999981</v>
      </c>
      <c r="E5" s="23">
        <v>93184.817956875195</v>
      </c>
      <c r="F5" s="13">
        <f t="shared" si="1"/>
        <v>5272396.9999999981</v>
      </c>
      <c r="G5" s="23">
        <v>93684.817956875195</v>
      </c>
      <c r="H5" s="13">
        <f t="shared" si="2"/>
        <v>5300686.9999999981</v>
      </c>
      <c r="I5" s="23">
        <v>93184.817956875195</v>
      </c>
      <c r="J5" s="13">
        <f t="shared" si="3"/>
        <v>5272396.9999999981</v>
      </c>
      <c r="K5" s="10" t="s">
        <v>12</v>
      </c>
      <c r="L5" s="37"/>
    </row>
    <row r="6" spans="1:12" ht="15.75" thickBot="1" x14ac:dyDescent="0.3">
      <c r="A6" s="27" t="s">
        <v>11</v>
      </c>
      <c r="B6" s="28">
        <v>58.22</v>
      </c>
      <c r="C6" s="29">
        <v>92135.245620061803</v>
      </c>
      <c r="D6" s="104">
        <f t="shared" si="0"/>
        <v>5364113.9999999981</v>
      </c>
      <c r="E6" s="29">
        <v>92635.245620061803</v>
      </c>
      <c r="F6" s="104">
        <f t="shared" si="1"/>
        <v>5393223.9999999981</v>
      </c>
      <c r="G6" s="29">
        <v>93135.245620061803</v>
      </c>
      <c r="H6" s="104">
        <f t="shared" si="2"/>
        <v>5422333.9999999981</v>
      </c>
      <c r="I6" s="29">
        <v>92635.245620061803</v>
      </c>
      <c r="J6" s="25">
        <f t="shared" si="3"/>
        <v>5393223.9999999981</v>
      </c>
      <c r="K6" s="26" t="s">
        <v>12</v>
      </c>
      <c r="L6" s="37"/>
    </row>
    <row r="7" spans="1:12" x14ac:dyDescent="0.25">
      <c r="A7" s="9" t="s">
        <v>56</v>
      </c>
      <c r="B7" s="16">
        <v>21.6</v>
      </c>
      <c r="C7" s="23">
        <v>129509.25925925899</v>
      </c>
      <c r="D7" s="13">
        <f t="shared" si="0"/>
        <v>2797399.9999999944</v>
      </c>
      <c r="E7" s="23">
        <v>130009.25925925899</v>
      </c>
      <c r="F7" s="13">
        <f t="shared" si="1"/>
        <v>2808199.9999999944</v>
      </c>
      <c r="G7" s="23">
        <v>130509.25925925899</v>
      </c>
      <c r="H7" s="13">
        <f t="shared" si="2"/>
        <v>2818999.9999999944</v>
      </c>
      <c r="I7" s="23">
        <v>130009.25925925899</v>
      </c>
      <c r="J7" s="13">
        <f t="shared" si="3"/>
        <v>2808199.9999999944</v>
      </c>
      <c r="K7" s="10" t="s">
        <v>12</v>
      </c>
      <c r="L7" s="37"/>
    </row>
    <row r="8" spans="1:12" x14ac:dyDescent="0.25">
      <c r="A8" s="7" t="s">
        <v>57</v>
      </c>
      <c r="B8" s="15">
        <v>37.549999999999997</v>
      </c>
      <c r="C8" s="23">
        <v>106526.23169107862</v>
      </c>
      <c r="D8" s="13">
        <f t="shared" si="0"/>
        <v>4000060.0000000019</v>
      </c>
      <c r="E8" s="23">
        <v>107026.23169107862</v>
      </c>
      <c r="F8" s="13">
        <f t="shared" si="1"/>
        <v>4018835.0000000019</v>
      </c>
      <c r="G8" s="23">
        <v>107526.23169107862</v>
      </c>
      <c r="H8" s="13">
        <f t="shared" si="2"/>
        <v>4037610.0000000019</v>
      </c>
      <c r="I8" s="23">
        <v>107026.23169107862</v>
      </c>
      <c r="J8" s="13">
        <f t="shared" si="3"/>
        <v>4018835.0000000019</v>
      </c>
      <c r="K8" s="10" t="s">
        <v>12</v>
      </c>
      <c r="L8" s="37"/>
    </row>
    <row r="9" spans="1:12" x14ac:dyDescent="0.25">
      <c r="A9" s="7" t="s">
        <v>58</v>
      </c>
      <c r="B9" s="15">
        <v>56.58</v>
      </c>
      <c r="C9" s="23">
        <v>92684.817956875195</v>
      </c>
      <c r="D9" s="13">
        <f t="shared" si="0"/>
        <v>5244106.9999999981</v>
      </c>
      <c r="E9" s="23">
        <v>93184.817956875195</v>
      </c>
      <c r="F9" s="13">
        <f t="shared" si="1"/>
        <v>5272396.9999999981</v>
      </c>
      <c r="G9" s="23">
        <v>93684.817956875195</v>
      </c>
      <c r="H9" s="13">
        <f t="shared" si="2"/>
        <v>5300686.9999999981</v>
      </c>
      <c r="I9" s="23">
        <v>93184.817956875195</v>
      </c>
      <c r="J9" s="13">
        <f t="shared" si="3"/>
        <v>5272396.9999999981</v>
      </c>
      <c r="K9" s="10" t="s">
        <v>12</v>
      </c>
      <c r="L9" s="37"/>
    </row>
    <row r="10" spans="1:12" ht="16.5" customHeight="1" thickBot="1" x14ac:dyDescent="0.3">
      <c r="A10" s="27" t="s">
        <v>58</v>
      </c>
      <c r="B10" s="28">
        <v>58.22</v>
      </c>
      <c r="C10" s="29">
        <v>92135.245620061803</v>
      </c>
      <c r="D10" s="104">
        <f t="shared" si="0"/>
        <v>5364113.9999999981</v>
      </c>
      <c r="E10" s="29">
        <v>92635.245620061803</v>
      </c>
      <c r="F10" s="104">
        <f t="shared" si="1"/>
        <v>5393223.9999999981</v>
      </c>
      <c r="G10" s="29">
        <v>93135.245620061803</v>
      </c>
      <c r="H10" s="104">
        <f t="shared" si="2"/>
        <v>5422333.9999999981</v>
      </c>
      <c r="I10" s="29">
        <v>92635.245620061803</v>
      </c>
      <c r="J10" s="25">
        <f t="shared" si="3"/>
        <v>5393223.9999999981</v>
      </c>
      <c r="K10" s="26" t="s">
        <v>12</v>
      </c>
      <c r="L10" s="37"/>
    </row>
    <row r="11" spans="1:12" x14ac:dyDescent="0.25">
      <c r="A11" s="9" t="s">
        <v>13</v>
      </c>
      <c r="B11" s="16">
        <v>21.6</v>
      </c>
      <c r="C11" s="23">
        <v>143133.33333333305</v>
      </c>
      <c r="D11" s="13">
        <f t="shared" si="0"/>
        <v>3091679.9999999939</v>
      </c>
      <c r="E11" s="23">
        <v>143633.33333333305</v>
      </c>
      <c r="F11" s="13">
        <f t="shared" si="1"/>
        <v>3102479.9999999939</v>
      </c>
      <c r="G11" s="23">
        <v>144133.33333333305</v>
      </c>
      <c r="H11" s="13">
        <f t="shared" si="2"/>
        <v>3113279.9999999939</v>
      </c>
      <c r="I11" s="23">
        <v>143633.33333333305</v>
      </c>
      <c r="J11" s="13">
        <f t="shared" si="3"/>
        <v>3102479.9999999939</v>
      </c>
      <c r="K11" s="10" t="s">
        <v>19</v>
      </c>
      <c r="L11" s="37"/>
    </row>
    <row r="12" spans="1:12" x14ac:dyDescent="0.25">
      <c r="A12" s="7" t="s">
        <v>14</v>
      </c>
      <c r="B12" s="15">
        <v>37.549999999999997</v>
      </c>
      <c r="C12" s="23">
        <v>115034.02130492682</v>
      </c>
      <c r="D12" s="13">
        <f t="shared" si="0"/>
        <v>4319527.5000000019</v>
      </c>
      <c r="E12" s="23">
        <v>115534.02130492682</v>
      </c>
      <c r="F12" s="13">
        <f t="shared" si="1"/>
        <v>4338302.5000000019</v>
      </c>
      <c r="G12" s="23">
        <v>116034.02130492682</v>
      </c>
      <c r="H12" s="13">
        <f t="shared" si="2"/>
        <v>4357077.5000000019</v>
      </c>
      <c r="I12" s="23">
        <v>115534.02130492682</v>
      </c>
      <c r="J12" s="13">
        <f t="shared" si="3"/>
        <v>4338302.5000000019</v>
      </c>
      <c r="K12" s="10" t="s">
        <v>19</v>
      </c>
      <c r="L12" s="37"/>
    </row>
    <row r="13" spans="1:12" x14ac:dyDescent="0.25">
      <c r="A13" s="7" t="s">
        <v>15</v>
      </c>
      <c r="B13" s="15">
        <v>56.58</v>
      </c>
      <c r="C13" s="23">
        <v>99253.340402969217</v>
      </c>
      <c r="D13" s="13">
        <f t="shared" si="0"/>
        <v>5615753.9999999981</v>
      </c>
      <c r="E13" s="23">
        <v>99753.340402969217</v>
      </c>
      <c r="F13" s="13">
        <f t="shared" si="1"/>
        <v>5644043.9999999981</v>
      </c>
      <c r="G13" s="23">
        <v>100253.34040296922</v>
      </c>
      <c r="H13" s="13">
        <f t="shared" si="2"/>
        <v>5672333.9999999981</v>
      </c>
      <c r="I13" s="23">
        <v>99753.340402969217</v>
      </c>
      <c r="J13" s="13">
        <f t="shared" si="3"/>
        <v>5644043.9999999981</v>
      </c>
      <c r="K13" s="10" t="s">
        <v>19</v>
      </c>
      <c r="L13" s="37"/>
    </row>
    <row r="14" spans="1:12" ht="15.75" thickBot="1" x14ac:dyDescent="0.3">
      <c r="A14" s="27" t="s">
        <v>15</v>
      </c>
      <c r="B14" s="28">
        <v>58.22</v>
      </c>
      <c r="C14" s="29">
        <v>98579.302645139091</v>
      </c>
      <c r="D14" s="104">
        <f t="shared" si="0"/>
        <v>5739286.9999999981</v>
      </c>
      <c r="E14" s="29">
        <v>99579.302645139091</v>
      </c>
      <c r="F14" s="104">
        <f t="shared" si="1"/>
        <v>5797506.9999999981</v>
      </c>
      <c r="G14" s="29">
        <v>99579.302645139091</v>
      </c>
      <c r="H14" s="104">
        <f t="shared" si="2"/>
        <v>5797506.9999999981</v>
      </c>
      <c r="I14" s="29">
        <v>99079.302645139091</v>
      </c>
      <c r="J14" s="25">
        <f t="shared" si="3"/>
        <v>5768396.9999999981</v>
      </c>
      <c r="K14" s="26" t="s">
        <v>19</v>
      </c>
      <c r="L14" s="37"/>
    </row>
    <row r="15" spans="1:12" ht="18.75" customHeight="1" x14ac:dyDescent="0.25">
      <c r="A15" s="9" t="s">
        <v>20</v>
      </c>
      <c r="B15" s="16">
        <v>21.6</v>
      </c>
      <c r="C15" s="23">
        <v>131824.07407407407</v>
      </c>
      <c r="D15" s="13">
        <f t="shared" si="0"/>
        <v>2847400</v>
      </c>
      <c r="E15" s="23">
        <v>132324.07407407407</v>
      </c>
      <c r="F15" s="13">
        <f t="shared" si="1"/>
        <v>2858200</v>
      </c>
      <c r="G15" s="23">
        <v>132824.07407407407</v>
      </c>
      <c r="H15" s="13">
        <f t="shared" si="2"/>
        <v>2869000</v>
      </c>
      <c r="I15" s="23">
        <v>132324.07407407407</v>
      </c>
      <c r="J15" s="13">
        <f t="shared" si="3"/>
        <v>2858200</v>
      </c>
      <c r="K15" s="10" t="s">
        <v>18</v>
      </c>
      <c r="L15" s="37"/>
    </row>
    <row r="16" spans="1:12" x14ac:dyDescent="0.25">
      <c r="A16" s="7" t="s">
        <v>21</v>
      </c>
      <c r="B16" s="15">
        <v>37.549999999999997</v>
      </c>
      <c r="C16" s="23">
        <v>107857.7896138482</v>
      </c>
      <c r="D16" s="13">
        <f t="shared" si="0"/>
        <v>4050059.9999999995</v>
      </c>
      <c r="E16" s="23">
        <v>108357.7896138482</v>
      </c>
      <c r="F16" s="13">
        <f t="shared" si="1"/>
        <v>4068834.9999999995</v>
      </c>
      <c r="G16" s="23">
        <v>108857.7896138482</v>
      </c>
      <c r="H16" s="13">
        <f t="shared" si="2"/>
        <v>4087609.9999999995</v>
      </c>
      <c r="I16" s="23">
        <v>108357.7896138482</v>
      </c>
      <c r="J16" s="13">
        <f t="shared" si="3"/>
        <v>4068834.9999999995</v>
      </c>
      <c r="K16" s="10" t="s">
        <v>18</v>
      </c>
      <c r="L16" s="37"/>
    </row>
    <row r="17" spans="1:12" x14ac:dyDescent="0.25">
      <c r="A17" s="7" t="s">
        <v>22</v>
      </c>
      <c r="B17" s="15">
        <v>56.58</v>
      </c>
      <c r="C17" s="23">
        <v>94468.522446094023</v>
      </c>
      <c r="D17" s="13">
        <f t="shared" si="0"/>
        <v>5345029</v>
      </c>
      <c r="E17" s="23">
        <v>94968.522446094023</v>
      </c>
      <c r="F17" s="13">
        <f t="shared" si="1"/>
        <v>5373319</v>
      </c>
      <c r="G17" s="23">
        <v>95468.522446094023</v>
      </c>
      <c r="H17" s="13">
        <f t="shared" si="2"/>
        <v>5401609</v>
      </c>
      <c r="I17" s="23">
        <v>94968.522446094023</v>
      </c>
      <c r="J17" s="13">
        <f t="shared" si="3"/>
        <v>5373319</v>
      </c>
      <c r="K17" s="10" t="s">
        <v>18</v>
      </c>
      <c r="L17" s="37"/>
    </row>
    <row r="18" spans="1:12" ht="15.75" thickBot="1" x14ac:dyDescent="0.3">
      <c r="A18" s="27" t="s">
        <v>22</v>
      </c>
      <c r="B18" s="28">
        <v>58.22</v>
      </c>
      <c r="C18" s="29">
        <v>93894.057025077302</v>
      </c>
      <c r="D18" s="104">
        <f t="shared" si="0"/>
        <v>5466512</v>
      </c>
      <c r="E18" s="29">
        <v>94394.057025077302</v>
      </c>
      <c r="F18" s="104">
        <f t="shared" si="1"/>
        <v>5495622</v>
      </c>
      <c r="G18" s="29">
        <v>94894.057025077302</v>
      </c>
      <c r="H18" s="104">
        <f t="shared" si="2"/>
        <v>5524732</v>
      </c>
      <c r="I18" s="29">
        <v>94394.057025077302</v>
      </c>
      <c r="J18" s="25">
        <f t="shared" si="3"/>
        <v>5495622</v>
      </c>
      <c r="K18" s="26" t="s">
        <v>18</v>
      </c>
      <c r="L18" s="37"/>
    </row>
    <row r="19" spans="1:12" x14ac:dyDescent="0.25">
      <c r="A19" s="9" t="s">
        <v>26</v>
      </c>
      <c r="B19" s="16">
        <v>21.6</v>
      </c>
      <c r="C19" s="23">
        <v>131824.07407407407</v>
      </c>
      <c r="D19" s="13">
        <f t="shared" si="0"/>
        <v>2847400</v>
      </c>
      <c r="E19" s="23">
        <v>132324.07407407407</v>
      </c>
      <c r="F19" s="13">
        <f t="shared" si="1"/>
        <v>2858200</v>
      </c>
      <c r="G19" s="23">
        <v>132824.07407407407</v>
      </c>
      <c r="H19" s="13">
        <f t="shared" si="2"/>
        <v>2869000</v>
      </c>
      <c r="I19" s="23">
        <v>132324.07407407407</v>
      </c>
      <c r="J19" s="13">
        <f t="shared" si="3"/>
        <v>2858200</v>
      </c>
      <c r="K19" s="10" t="s">
        <v>29</v>
      </c>
      <c r="L19" s="37"/>
    </row>
    <row r="20" spans="1:12" x14ac:dyDescent="0.25">
      <c r="A20" s="7" t="s">
        <v>27</v>
      </c>
      <c r="B20" s="15">
        <v>37.549999999999997</v>
      </c>
      <c r="C20" s="23">
        <v>113184.02130492682</v>
      </c>
      <c r="D20" s="13">
        <f t="shared" si="0"/>
        <v>4250060.0000000019</v>
      </c>
      <c r="E20" s="23">
        <v>113684.02130492682</v>
      </c>
      <c r="F20" s="13">
        <f t="shared" si="1"/>
        <v>4268835.0000000019</v>
      </c>
      <c r="G20" s="23">
        <v>114184.02130492682</v>
      </c>
      <c r="H20" s="13">
        <f t="shared" si="2"/>
        <v>4287610.0000000019</v>
      </c>
      <c r="I20" s="23">
        <v>113684.02130492682</v>
      </c>
      <c r="J20" s="13">
        <f t="shared" si="3"/>
        <v>4268835.0000000019</v>
      </c>
      <c r="K20" s="10" t="s">
        <v>25</v>
      </c>
      <c r="L20" s="37"/>
    </row>
    <row r="21" spans="1:12" x14ac:dyDescent="0.25">
      <c r="A21" s="7" t="s">
        <v>28</v>
      </c>
      <c r="B21" s="15">
        <v>56.58</v>
      </c>
      <c r="C21" s="23">
        <v>97103.340402969217</v>
      </c>
      <c r="D21" s="13">
        <f t="shared" si="0"/>
        <v>5494106.9999999981</v>
      </c>
      <c r="E21" s="23">
        <v>97603.340402969217</v>
      </c>
      <c r="F21" s="13">
        <f t="shared" si="1"/>
        <v>5522396.9999999981</v>
      </c>
      <c r="G21" s="23">
        <v>98103.340402969217</v>
      </c>
      <c r="H21" s="13">
        <f t="shared" si="2"/>
        <v>5550686.9999999981</v>
      </c>
      <c r="I21" s="23">
        <v>97603.340402969217</v>
      </c>
      <c r="J21" s="13">
        <f t="shared" si="3"/>
        <v>5522396.9999999981</v>
      </c>
      <c r="K21" s="10" t="s">
        <v>25</v>
      </c>
      <c r="L21" s="37"/>
    </row>
    <row r="22" spans="1:12" ht="16.5" customHeight="1" thickBot="1" x14ac:dyDescent="0.3">
      <c r="A22" s="27" t="s">
        <v>28</v>
      </c>
      <c r="B22" s="28">
        <v>58.22</v>
      </c>
      <c r="C22" s="29">
        <v>96429.302645139091</v>
      </c>
      <c r="D22" s="104">
        <f t="shared" si="0"/>
        <v>5614113.9999999981</v>
      </c>
      <c r="E22" s="29">
        <v>96929.302645139091</v>
      </c>
      <c r="F22" s="104">
        <f t="shared" si="1"/>
        <v>5643223.9999999981</v>
      </c>
      <c r="G22" s="29">
        <v>97429.302645139091</v>
      </c>
      <c r="H22" s="104">
        <f t="shared" si="2"/>
        <v>5672333.9999999981</v>
      </c>
      <c r="I22" s="29">
        <v>96929.302645139091</v>
      </c>
      <c r="J22" s="25">
        <f t="shared" si="3"/>
        <v>5643223.9999999981</v>
      </c>
      <c r="K22" s="26" t="s">
        <v>25</v>
      </c>
      <c r="L22" s="37"/>
    </row>
    <row r="23" spans="1:12" x14ac:dyDescent="0.25">
      <c r="A23" s="9" t="s">
        <v>33</v>
      </c>
      <c r="B23" s="16">
        <v>21.6</v>
      </c>
      <c r="C23" s="23">
        <v>141083.33333333305</v>
      </c>
      <c r="D23" s="13">
        <f t="shared" si="0"/>
        <v>3047399.9999999939</v>
      </c>
      <c r="E23" s="23">
        <v>141583.33333333305</v>
      </c>
      <c r="F23" s="13">
        <f t="shared" si="1"/>
        <v>3058199.9999999939</v>
      </c>
      <c r="G23" s="23">
        <v>142083.33333333305</v>
      </c>
      <c r="H23" s="13">
        <f t="shared" si="2"/>
        <v>3068999.9999999939</v>
      </c>
      <c r="I23" s="23">
        <v>141583.33333333305</v>
      </c>
      <c r="J23" s="13">
        <f t="shared" si="3"/>
        <v>3058199.9999999939</v>
      </c>
      <c r="K23" s="10" t="s">
        <v>25</v>
      </c>
      <c r="L23" s="37"/>
    </row>
    <row r="24" spans="1:12" x14ac:dyDescent="0.25">
      <c r="A24" s="7" t="s">
        <v>34</v>
      </c>
      <c r="B24" s="15">
        <v>37.549999999999997</v>
      </c>
      <c r="C24" s="23">
        <v>113184.02130492682</v>
      </c>
      <c r="D24" s="13">
        <f t="shared" si="0"/>
        <v>4250060.0000000019</v>
      </c>
      <c r="E24" s="23">
        <v>113684.02130492682</v>
      </c>
      <c r="F24" s="13">
        <f t="shared" si="1"/>
        <v>4268835.0000000019</v>
      </c>
      <c r="G24" s="23">
        <v>114184.02130492682</v>
      </c>
      <c r="H24" s="13">
        <f t="shared" si="2"/>
        <v>4287610.0000000019</v>
      </c>
      <c r="I24" s="23">
        <v>113684.02130492682</v>
      </c>
      <c r="J24" s="13">
        <f t="shared" si="3"/>
        <v>4268835.0000000019</v>
      </c>
      <c r="K24" s="10" t="s">
        <v>25</v>
      </c>
      <c r="L24" s="37"/>
    </row>
    <row r="25" spans="1:12" x14ac:dyDescent="0.25">
      <c r="A25" s="7" t="s">
        <v>35</v>
      </c>
      <c r="B25" s="15">
        <v>56.58</v>
      </c>
      <c r="C25" s="23">
        <v>97103.340402969217</v>
      </c>
      <c r="D25" s="13">
        <f t="shared" si="0"/>
        <v>5494106.9999999981</v>
      </c>
      <c r="E25" s="23">
        <v>97603.340402969217</v>
      </c>
      <c r="F25" s="13">
        <f t="shared" si="1"/>
        <v>5522396.9999999981</v>
      </c>
      <c r="G25" s="23">
        <v>98103.340402969217</v>
      </c>
      <c r="H25" s="13">
        <f t="shared" si="2"/>
        <v>5550686.9999999981</v>
      </c>
      <c r="I25" s="23">
        <v>97603.340402969217</v>
      </c>
      <c r="J25" s="13">
        <f t="shared" si="3"/>
        <v>5522396.9999999981</v>
      </c>
      <c r="K25" s="10" t="s">
        <v>25</v>
      </c>
      <c r="L25" s="37"/>
    </row>
    <row r="26" spans="1:12" ht="15.75" thickBot="1" x14ac:dyDescent="0.3">
      <c r="A26" s="27" t="s">
        <v>35</v>
      </c>
      <c r="B26" s="28">
        <v>58.22</v>
      </c>
      <c r="C26" s="29">
        <v>96429.302645139091</v>
      </c>
      <c r="D26" s="104">
        <f t="shared" si="0"/>
        <v>5614113.9999999981</v>
      </c>
      <c r="E26" s="29">
        <v>96929.302645139091</v>
      </c>
      <c r="F26" s="104">
        <f t="shared" si="1"/>
        <v>5643223.9999999981</v>
      </c>
      <c r="G26" s="29">
        <v>97429.302645139091</v>
      </c>
      <c r="H26" s="104">
        <f t="shared" si="2"/>
        <v>5672333.9999999981</v>
      </c>
      <c r="I26" s="29">
        <v>96929.302645139091</v>
      </c>
      <c r="J26" s="25">
        <f t="shared" si="3"/>
        <v>5643223.9999999981</v>
      </c>
      <c r="K26" s="26" t="s">
        <v>25</v>
      </c>
      <c r="L26" s="37"/>
    </row>
    <row r="27" spans="1:12" x14ac:dyDescent="0.25">
      <c r="A27" s="100" t="s">
        <v>61</v>
      </c>
      <c r="B27" s="101">
        <v>35.67</v>
      </c>
      <c r="C27" s="102">
        <v>109208.69077656293</v>
      </c>
      <c r="D27" s="13">
        <f t="shared" si="0"/>
        <v>3895474</v>
      </c>
      <c r="E27" s="23">
        <v>109708.69077656293</v>
      </c>
      <c r="F27" s="13">
        <f t="shared" si="1"/>
        <v>3913309</v>
      </c>
      <c r="G27" s="23">
        <v>110208.69077656293</v>
      </c>
      <c r="H27" s="13">
        <f t="shared" si="2"/>
        <v>3931144</v>
      </c>
      <c r="I27" s="23"/>
      <c r="J27" s="13"/>
      <c r="K27" s="103" t="s">
        <v>12</v>
      </c>
      <c r="L27" s="37"/>
    </row>
    <row r="28" spans="1:12" x14ac:dyDescent="0.25">
      <c r="A28" s="7" t="s">
        <v>61</v>
      </c>
      <c r="B28" s="15">
        <v>35.9</v>
      </c>
      <c r="C28" s="23">
        <v>109163.78830083566</v>
      </c>
      <c r="D28" s="13">
        <f t="shared" si="0"/>
        <v>3918980</v>
      </c>
      <c r="E28" s="23">
        <v>109663.78830083566</v>
      </c>
      <c r="F28" s="13">
        <f t="shared" si="1"/>
        <v>3936930</v>
      </c>
      <c r="G28" s="23">
        <v>110163.78830083566</v>
      </c>
      <c r="H28" s="13">
        <f t="shared" si="2"/>
        <v>3954880</v>
      </c>
      <c r="I28" s="23"/>
      <c r="J28" s="13"/>
      <c r="K28" s="10" t="s">
        <v>12</v>
      </c>
      <c r="L28" s="37"/>
    </row>
    <row r="29" spans="1:12" ht="15.75" thickBot="1" x14ac:dyDescent="0.3">
      <c r="A29" s="27" t="s">
        <v>61</v>
      </c>
      <c r="B29" s="28">
        <v>37.090000000000003</v>
      </c>
      <c r="C29" s="62">
        <v>107940.36128336478</v>
      </c>
      <c r="D29" s="67">
        <f t="shared" si="0"/>
        <v>4003508</v>
      </c>
      <c r="E29" s="62">
        <v>108440.36128336478</v>
      </c>
      <c r="F29" s="67">
        <f t="shared" si="1"/>
        <v>4022053</v>
      </c>
      <c r="G29" s="62">
        <v>108940.36128336478</v>
      </c>
      <c r="H29" s="67">
        <f t="shared" si="2"/>
        <v>4040598</v>
      </c>
      <c r="I29" s="62"/>
      <c r="J29" s="67"/>
      <c r="K29" s="54" t="s">
        <v>12</v>
      </c>
      <c r="L29" s="37"/>
    </row>
    <row r="30" spans="1:12" x14ac:dyDescent="0.25">
      <c r="D30" s="18"/>
    </row>
    <row r="31" spans="1:12" s="2" customFormat="1" ht="27.75" customHeight="1" thickBot="1" x14ac:dyDescent="0.35">
      <c r="A31" s="24" t="s">
        <v>85</v>
      </c>
      <c r="E31" s="3"/>
      <c r="G31" s="3"/>
      <c r="H31" s="3"/>
      <c r="I31" s="3"/>
      <c r="J31" s="3"/>
      <c r="K31" s="3"/>
      <c r="L31" s="3"/>
    </row>
    <row r="32" spans="1:12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v>132099.44444444418</v>
      </c>
      <c r="D33" s="110">
        <f>B33*C33</f>
        <v>2853347.9999999944</v>
      </c>
      <c r="E33" s="23">
        <v>132609.44444444418</v>
      </c>
      <c r="F33" s="110">
        <f>B33*E33</f>
        <v>2864363.9999999944</v>
      </c>
      <c r="G33" s="23">
        <v>133119.44444444418</v>
      </c>
      <c r="H33" s="110">
        <f>B33*G33</f>
        <v>2875379.9999999944</v>
      </c>
      <c r="I33" s="23">
        <v>132609.44444444418</v>
      </c>
      <c r="J33" s="110">
        <f>B33*I33</f>
        <v>2864363.9999999944</v>
      </c>
      <c r="K33" s="10" t="s">
        <v>12</v>
      </c>
      <c r="N33" s="109"/>
    </row>
    <row r="34" spans="1:14" x14ac:dyDescent="0.25">
      <c r="A34" s="7" t="s">
        <v>9</v>
      </c>
      <c r="B34" s="15">
        <v>37.549999999999997</v>
      </c>
      <c r="C34" s="23">
        <v>108656.7563249002</v>
      </c>
      <c r="D34" s="110">
        <f t="shared" ref="D34:D59" si="4">B34*C34</f>
        <v>4080061.200000002</v>
      </c>
      <c r="E34" s="23">
        <v>109166.7563249002</v>
      </c>
      <c r="F34" s="110">
        <f t="shared" ref="F34:F59" si="5">B34*E34</f>
        <v>4099211.700000002</v>
      </c>
      <c r="G34" s="23">
        <v>109676.7563249002</v>
      </c>
      <c r="H34" s="110">
        <f t="shared" ref="H34:H59" si="6">B34*G34</f>
        <v>4118362.200000002</v>
      </c>
      <c r="I34" s="23">
        <v>109166.7563249002</v>
      </c>
      <c r="J34" s="110">
        <f t="shared" ref="J34:J56" si="7">B34*I34</f>
        <v>4099211.700000002</v>
      </c>
      <c r="K34" s="10" t="s">
        <v>12</v>
      </c>
      <c r="N34" s="109"/>
    </row>
    <row r="35" spans="1:14" x14ac:dyDescent="0.25">
      <c r="A35" s="7" t="s">
        <v>11</v>
      </c>
      <c r="B35" s="15">
        <v>56.58</v>
      </c>
      <c r="C35" s="23">
        <v>94538.51431601269</v>
      </c>
      <c r="D35" s="110">
        <f t="shared" si="4"/>
        <v>5348989.1399999978</v>
      </c>
      <c r="E35" s="23">
        <v>95048.514316012705</v>
      </c>
      <c r="F35" s="110">
        <f t="shared" si="5"/>
        <v>5377844.9399999985</v>
      </c>
      <c r="G35" s="23">
        <v>95558.514316012705</v>
      </c>
      <c r="H35" s="110">
        <f t="shared" si="6"/>
        <v>5406700.7399999984</v>
      </c>
      <c r="I35" s="23">
        <v>95048.514316012705</v>
      </c>
      <c r="J35" s="110">
        <f t="shared" si="7"/>
        <v>5377844.9399999985</v>
      </c>
      <c r="K35" s="10" t="s">
        <v>12</v>
      </c>
      <c r="N35" s="109"/>
    </row>
    <row r="36" spans="1:14" ht="15.75" thickBot="1" x14ac:dyDescent="0.3">
      <c r="A36" s="27" t="s">
        <v>11</v>
      </c>
      <c r="B36" s="28">
        <v>58.22</v>
      </c>
      <c r="C36" s="29">
        <v>93977.950532463045</v>
      </c>
      <c r="D36" s="111">
        <f t="shared" si="4"/>
        <v>5471396.2799999984</v>
      </c>
      <c r="E36" s="29">
        <v>94487.95053246303</v>
      </c>
      <c r="F36" s="111">
        <f t="shared" si="5"/>
        <v>5501088.4799999977</v>
      </c>
      <c r="G36" s="29">
        <v>94997.95053246303</v>
      </c>
      <c r="H36" s="111">
        <f t="shared" si="6"/>
        <v>5530780.6799999978</v>
      </c>
      <c r="I36" s="29">
        <v>94487.95053246303</v>
      </c>
      <c r="J36" s="111">
        <f t="shared" si="7"/>
        <v>5501088.4799999977</v>
      </c>
      <c r="K36" s="26" t="s">
        <v>12</v>
      </c>
      <c r="N36" s="109"/>
    </row>
    <row r="37" spans="1:14" x14ac:dyDescent="0.25">
      <c r="A37" s="9" t="s">
        <v>56</v>
      </c>
      <c r="B37" s="16">
        <v>21.6</v>
      </c>
      <c r="C37" s="23">
        <v>132099.44444444418</v>
      </c>
      <c r="D37" s="110">
        <f t="shared" si="4"/>
        <v>2853347.9999999944</v>
      </c>
      <c r="E37" s="23">
        <v>132609.44444444418</v>
      </c>
      <c r="F37" s="110">
        <f t="shared" si="5"/>
        <v>2864363.9999999944</v>
      </c>
      <c r="G37" s="23">
        <v>133119.44444444418</v>
      </c>
      <c r="H37" s="110">
        <f t="shared" si="6"/>
        <v>2875379.9999999944</v>
      </c>
      <c r="I37" s="23">
        <v>132609.44444444418</v>
      </c>
      <c r="J37" s="110">
        <f t="shared" si="7"/>
        <v>2864363.9999999944</v>
      </c>
      <c r="K37" s="10" t="s">
        <v>12</v>
      </c>
      <c r="N37" s="109"/>
    </row>
    <row r="38" spans="1:14" x14ac:dyDescent="0.25">
      <c r="A38" s="7" t="s">
        <v>57</v>
      </c>
      <c r="B38" s="15">
        <v>37.549999999999997</v>
      </c>
      <c r="C38" s="23">
        <v>108656.7563249002</v>
      </c>
      <c r="D38" s="110">
        <f t="shared" si="4"/>
        <v>4080061.200000002</v>
      </c>
      <c r="E38" s="23">
        <v>109166.7563249002</v>
      </c>
      <c r="F38" s="110">
        <f t="shared" si="5"/>
        <v>4099211.700000002</v>
      </c>
      <c r="G38" s="23">
        <v>109676.7563249002</v>
      </c>
      <c r="H38" s="110">
        <f t="shared" si="6"/>
        <v>4118362.200000002</v>
      </c>
      <c r="I38" s="23">
        <v>109166.7563249002</v>
      </c>
      <c r="J38" s="110">
        <f t="shared" si="7"/>
        <v>4099211.700000002</v>
      </c>
      <c r="K38" s="10" t="s">
        <v>12</v>
      </c>
      <c r="N38" s="109"/>
    </row>
    <row r="39" spans="1:14" x14ac:dyDescent="0.25">
      <c r="A39" s="7" t="s">
        <v>58</v>
      </c>
      <c r="B39" s="15">
        <v>56.58</v>
      </c>
      <c r="C39" s="23">
        <v>94538.51431601269</v>
      </c>
      <c r="D39" s="110">
        <f t="shared" si="4"/>
        <v>5348989.1399999978</v>
      </c>
      <c r="E39" s="23">
        <v>95048.514316012705</v>
      </c>
      <c r="F39" s="110">
        <f t="shared" si="5"/>
        <v>5377844.9399999985</v>
      </c>
      <c r="G39" s="23">
        <v>95558.514316012705</v>
      </c>
      <c r="H39" s="110">
        <f t="shared" si="6"/>
        <v>5406700.7399999984</v>
      </c>
      <c r="I39" s="23">
        <v>95048.514316012705</v>
      </c>
      <c r="J39" s="110">
        <f t="shared" si="7"/>
        <v>5377844.9399999985</v>
      </c>
      <c r="K39" s="10" t="s">
        <v>12</v>
      </c>
      <c r="N39" s="109"/>
    </row>
    <row r="40" spans="1:14" ht="15.75" thickBot="1" x14ac:dyDescent="0.3">
      <c r="A40" s="27" t="s">
        <v>58</v>
      </c>
      <c r="B40" s="28">
        <v>58.22</v>
      </c>
      <c r="C40" s="29">
        <v>93977.950532463045</v>
      </c>
      <c r="D40" s="111">
        <f t="shared" si="4"/>
        <v>5471396.2799999984</v>
      </c>
      <c r="E40" s="29">
        <v>94487.95053246303</v>
      </c>
      <c r="F40" s="111">
        <f t="shared" si="5"/>
        <v>5501088.4799999977</v>
      </c>
      <c r="G40" s="29">
        <v>94997.95053246303</v>
      </c>
      <c r="H40" s="111">
        <f t="shared" si="6"/>
        <v>5530780.6799999978</v>
      </c>
      <c r="I40" s="29">
        <v>94487.95053246303</v>
      </c>
      <c r="J40" s="111">
        <f t="shared" si="7"/>
        <v>5501088.4799999977</v>
      </c>
      <c r="K40" s="26" t="s">
        <v>12</v>
      </c>
      <c r="N40" s="109"/>
    </row>
    <row r="41" spans="1:14" x14ac:dyDescent="0.25">
      <c r="A41" s="9" t="s">
        <v>13</v>
      </c>
      <c r="B41" s="16">
        <v>21.6</v>
      </c>
      <c r="C41" s="23">
        <v>145995.99999999971</v>
      </c>
      <c r="D41" s="110">
        <f t="shared" si="4"/>
        <v>3153513.599999994</v>
      </c>
      <c r="E41" s="23">
        <v>146505.99999999971</v>
      </c>
      <c r="F41" s="110">
        <f t="shared" si="5"/>
        <v>3164529.599999994</v>
      </c>
      <c r="G41" s="23">
        <v>147015.99999999971</v>
      </c>
      <c r="H41" s="110">
        <f t="shared" si="6"/>
        <v>3175545.599999994</v>
      </c>
      <c r="I41" s="23">
        <v>146505.99999999971</v>
      </c>
      <c r="J41" s="110">
        <f t="shared" si="7"/>
        <v>3164529.599999994</v>
      </c>
      <c r="K41" s="10" t="s">
        <v>19</v>
      </c>
      <c r="N41" s="109"/>
    </row>
    <row r="42" spans="1:14" x14ac:dyDescent="0.25">
      <c r="A42" s="7" t="s">
        <v>14</v>
      </c>
      <c r="B42" s="15">
        <v>37.549999999999997</v>
      </c>
      <c r="C42" s="23">
        <v>117334.70173102536</v>
      </c>
      <c r="D42" s="110">
        <f t="shared" si="4"/>
        <v>4405918.0500000017</v>
      </c>
      <c r="E42" s="23">
        <v>117844.70173102536</v>
      </c>
      <c r="F42" s="110">
        <f t="shared" si="5"/>
        <v>4425068.5500000017</v>
      </c>
      <c r="G42" s="23">
        <v>118354.70173102536</v>
      </c>
      <c r="H42" s="110">
        <f t="shared" si="6"/>
        <v>4444219.0500000017</v>
      </c>
      <c r="I42" s="23">
        <v>117844.70173102536</v>
      </c>
      <c r="J42" s="110">
        <f t="shared" si="7"/>
        <v>4425068.5500000017</v>
      </c>
      <c r="K42" s="10" t="s">
        <v>19</v>
      </c>
      <c r="N42" s="109"/>
    </row>
    <row r="43" spans="1:14" x14ac:dyDescent="0.25">
      <c r="A43" s="7" t="s">
        <v>15</v>
      </c>
      <c r="B43" s="15">
        <v>56.58</v>
      </c>
      <c r="C43" s="23">
        <v>101238.40721102861</v>
      </c>
      <c r="D43" s="110">
        <f t="shared" si="4"/>
        <v>5728069.0799999982</v>
      </c>
      <c r="E43" s="23">
        <v>101748.40721102861</v>
      </c>
      <c r="F43" s="110">
        <f t="shared" si="5"/>
        <v>5756924.879999998</v>
      </c>
      <c r="G43" s="23">
        <v>102258.40721102859</v>
      </c>
      <c r="H43" s="110">
        <f t="shared" si="6"/>
        <v>5785780.6799999978</v>
      </c>
      <c r="I43" s="23">
        <v>101748.40721102861</v>
      </c>
      <c r="J43" s="110">
        <f t="shared" si="7"/>
        <v>5756924.879999998</v>
      </c>
      <c r="K43" s="10" t="s">
        <v>19</v>
      </c>
      <c r="N43" s="109"/>
    </row>
    <row r="44" spans="1:14" ht="15.75" thickBot="1" x14ac:dyDescent="0.3">
      <c r="A44" s="27" t="s">
        <v>15</v>
      </c>
      <c r="B44" s="28">
        <v>58.22</v>
      </c>
      <c r="C44" s="29">
        <v>100550.88869804189</v>
      </c>
      <c r="D44" s="111">
        <f t="shared" si="4"/>
        <v>5854072.7399999984</v>
      </c>
      <c r="E44" s="29">
        <v>101570.88869804188</v>
      </c>
      <c r="F44" s="111">
        <f t="shared" si="5"/>
        <v>5913457.1399999978</v>
      </c>
      <c r="G44" s="29">
        <v>101570.88869804188</v>
      </c>
      <c r="H44" s="111">
        <f t="shared" si="6"/>
        <v>5913457.1399999978</v>
      </c>
      <c r="I44" s="29">
        <v>101060.88869804189</v>
      </c>
      <c r="J44" s="111">
        <f t="shared" si="7"/>
        <v>5883764.9399999985</v>
      </c>
      <c r="K44" s="26" t="s">
        <v>19</v>
      </c>
      <c r="N44" s="109"/>
    </row>
    <row r="45" spans="1:14" x14ac:dyDescent="0.25">
      <c r="A45" s="9" t="s">
        <v>20</v>
      </c>
      <c r="B45" s="16">
        <v>21.6</v>
      </c>
      <c r="C45" s="23">
        <v>134460.55555555553</v>
      </c>
      <c r="D45" s="110">
        <f t="shared" si="4"/>
        <v>2904347.9999999995</v>
      </c>
      <c r="E45" s="23">
        <v>134970.55555555553</v>
      </c>
      <c r="F45" s="110">
        <f t="shared" si="5"/>
        <v>2915363.9999999995</v>
      </c>
      <c r="G45" s="23">
        <v>135480.55555555553</v>
      </c>
      <c r="H45" s="110">
        <f t="shared" si="6"/>
        <v>2926379.9999999995</v>
      </c>
      <c r="I45" s="23">
        <v>134970.55555555553</v>
      </c>
      <c r="J45" s="110">
        <f t="shared" si="7"/>
        <v>2915363.9999999995</v>
      </c>
      <c r="K45" s="10" t="s">
        <v>18</v>
      </c>
      <c r="N45" s="109"/>
    </row>
    <row r="46" spans="1:14" x14ac:dyDescent="0.25">
      <c r="A46" s="7" t="s">
        <v>21</v>
      </c>
      <c r="B46" s="15">
        <v>37.549999999999997</v>
      </c>
      <c r="C46" s="23">
        <v>110014.94540612517</v>
      </c>
      <c r="D46" s="110">
        <f t="shared" si="4"/>
        <v>4131061.2</v>
      </c>
      <c r="E46" s="23">
        <v>110524.94540612517</v>
      </c>
      <c r="F46" s="110">
        <f t="shared" si="5"/>
        <v>4150211.7</v>
      </c>
      <c r="G46" s="23">
        <v>111034.94540612517</v>
      </c>
      <c r="H46" s="110">
        <f t="shared" si="6"/>
        <v>4169362.2</v>
      </c>
      <c r="I46" s="23">
        <v>110524.94540612517</v>
      </c>
      <c r="J46" s="110">
        <f t="shared" si="7"/>
        <v>4150211.7</v>
      </c>
      <c r="K46" s="10" t="s">
        <v>18</v>
      </c>
      <c r="N46" s="109"/>
    </row>
    <row r="47" spans="1:14" x14ac:dyDescent="0.25">
      <c r="A47" s="7" t="s">
        <v>22</v>
      </c>
      <c r="B47" s="15">
        <v>56.58</v>
      </c>
      <c r="C47" s="23">
        <v>96357.892895015917</v>
      </c>
      <c r="D47" s="110">
        <f t="shared" si="4"/>
        <v>5451929.5800000001</v>
      </c>
      <c r="E47" s="23">
        <v>96867.892895015902</v>
      </c>
      <c r="F47" s="110">
        <f t="shared" si="5"/>
        <v>5480785.3799999999</v>
      </c>
      <c r="G47" s="23">
        <v>97377.892895015902</v>
      </c>
      <c r="H47" s="110">
        <f t="shared" si="6"/>
        <v>5509641.1799999997</v>
      </c>
      <c r="I47" s="23">
        <v>96867.892895015902</v>
      </c>
      <c r="J47" s="110">
        <f t="shared" si="7"/>
        <v>5480785.3799999999</v>
      </c>
      <c r="K47" s="10" t="s">
        <v>18</v>
      </c>
      <c r="N47" s="109"/>
    </row>
    <row r="48" spans="1:14" ht="15.75" thickBot="1" x14ac:dyDescent="0.3">
      <c r="A48" s="27" t="s">
        <v>22</v>
      </c>
      <c r="B48" s="28">
        <v>58.22</v>
      </c>
      <c r="C48" s="29">
        <v>95771.938165578846</v>
      </c>
      <c r="D48" s="111">
        <f t="shared" si="4"/>
        <v>5575842.2400000002</v>
      </c>
      <c r="E48" s="29">
        <v>96281.938165578846</v>
      </c>
      <c r="F48" s="111">
        <f t="shared" si="5"/>
        <v>5605534.4400000004</v>
      </c>
      <c r="G48" s="29">
        <v>96791.938165578831</v>
      </c>
      <c r="H48" s="111">
        <f t="shared" si="6"/>
        <v>5635226.6399999997</v>
      </c>
      <c r="I48" s="29">
        <v>96281.938165578846</v>
      </c>
      <c r="J48" s="111">
        <f t="shared" si="7"/>
        <v>5605534.4400000004</v>
      </c>
      <c r="K48" s="26" t="s">
        <v>18</v>
      </c>
      <c r="N48" s="109"/>
    </row>
    <row r="49" spans="1:14" x14ac:dyDescent="0.25">
      <c r="A49" s="9" t="s">
        <v>26</v>
      </c>
      <c r="B49" s="16">
        <v>21.6</v>
      </c>
      <c r="C49" s="23">
        <v>134460.55555555553</v>
      </c>
      <c r="D49" s="110">
        <f t="shared" si="4"/>
        <v>2904347.9999999995</v>
      </c>
      <c r="E49" s="23">
        <v>134970.55555555553</v>
      </c>
      <c r="F49" s="110">
        <f t="shared" si="5"/>
        <v>2915363.9999999995</v>
      </c>
      <c r="G49" s="23">
        <v>135480.55555555553</v>
      </c>
      <c r="H49" s="110">
        <f t="shared" si="6"/>
        <v>2926379.9999999995</v>
      </c>
      <c r="I49" s="23">
        <v>134970.55555555553</v>
      </c>
      <c r="J49" s="110">
        <f t="shared" si="7"/>
        <v>2915363.9999999995</v>
      </c>
      <c r="K49" s="10" t="s">
        <v>29</v>
      </c>
      <c r="N49" s="109"/>
    </row>
    <row r="50" spans="1:14" x14ac:dyDescent="0.25">
      <c r="A50" s="7" t="s">
        <v>27</v>
      </c>
      <c r="B50" s="15">
        <v>37.549999999999997</v>
      </c>
      <c r="C50" s="23">
        <v>115447.70173102536</v>
      </c>
      <c r="D50" s="110">
        <f t="shared" si="4"/>
        <v>4335061.200000002</v>
      </c>
      <c r="E50" s="23">
        <v>115957.70173102536</v>
      </c>
      <c r="F50" s="110">
        <f t="shared" si="5"/>
        <v>4354211.700000002</v>
      </c>
      <c r="G50" s="23">
        <v>116467.70173102536</v>
      </c>
      <c r="H50" s="110">
        <f t="shared" si="6"/>
        <v>4373362.200000002</v>
      </c>
      <c r="I50" s="23">
        <v>115957.70173102536</v>
      </c>
      <c r="J50" s="110">
        <f t="shared" si="7"/>
        <v>4354211.700000002</v>
      </c>
      <c r="K50" s="10" t="s">
        <v>25</v>
      </c>
      <c r="N50" s="109"/>
    </row>
    <row r="51" spans="1:14" x14ac:dyDescent="0.25">
      <c r="A51" s="7" t="s">
        <v>28</v>
      </c>
      <c r="B51" s="15">
        <v>56.58</v>
      </c>
      <c r="C51" s="23">
        <v>99045.407211028592</v>
      </c>
      <c r="D51" s="110">
        <f t="shared" si="4"/>
        <v>5603989.1399999978</v>
      </c>
      <c r="E51" s="23">
        <v>99555.407211028607</v>
      </c>
      <c r="F51" s="110">
        <f t="shared" si="5"/>
        <v>5632844.9399999985</v>
      </c>
      <c r="G51" s="23">
        <v>100065.40721102861</v>
      </c>
      <c r="H51" s="110">
        <f t="shared" si="6"/>
        <v>5661700.7399999984</v>
      </c>
      <c r="I51" s="23">
        <v>99555.407211028607</v>
      </c>
      <c r="J51" s="110">
        <f t="shared" si="7"/>
        <v>5632844.9399999985</v>
      </c>
      <c r="K51" s="10" t="s">
        <v>25</v>
      </c>
      <c r="N51" s="109"/>
    </row>
    <row r="52" spans="1:14" ht="15.75" thickBot="1" x14ac:dyDescent="0.3">
      <c r="A52" s="27" t="s">
        <v>28</v>
      </c>
      <c r="B52" s="28">
        <v>58.22</v>
      </c>
      <c r="C52" s="29">
        <v>98357.88869804189</v>
      </c>
      <c r="D52" s="111">
        <f t="shared" si="4"/>
        <v>5726396.2799999984</v>
      </c>
      <c r="E52" s="29">
        <v>98867.888698041876</v>
      </c>
      <c r="F52" s="111">
        <f t="shared" si="5"/>
        <v>5756088.4799999977</v>
      </c>
      <c r="G52" s="29">
        <v>99377.888698041876</v>
      </c>
      <c r="H52" s="111">
        <f t="shared" si="6"/>
        <v>5785780.6799999978</v>
      </c>
      <c r="I52" s="29">
        <v>98867.888698041876</v>
      </c>
      <c r="J52" s="111">
        <f t="shared" si="7"/>
        <v>5756088.4799999977</v>
      </c>
      <c r="K52" s="26" t="s">
        <v>25</v>
      </c>
      <c r="N52" s="109"/>
    </row>
    <row r="53" spans="1:14" x14ac:dyDescent="0.25">
      <c r="A53" s="9" t="s">
        <v>33</v>
      </c>
      <c r="B53" s="16">
        <v>21.6</v>
      </c>
      <c r="C53" s="23">
        <v>143904.99999999971</v>
      </c>
      <c r="D53" s="110">
        <f t="shared" si="4"/>
        <v>3108347.9999999939</v>
      </c>
      <c r="E53" s="23">
        <v>144414.99999999971</v>
      </c>
      <c r="F53" s="110">
        <f t="shared" si="5"/>
        <v>3119363.9999999939</v>
      </c>
      <c r="G53" s="23">
        <v>144924.99999999971</v>
      </c>
      <c r="H53" s="110">
        <f t="shared" si="6"/>
        <v>3130379.9999999939</v>
      </c>
      <c r="I53" s="23">
        <v>144414.99999999971</v>
      </c>
      <c r="J53" s="110">
        <f t="shared" si="7"/>
        <v>3119363.9999999939</v>
      </c>
      <c r="K53" s="10" t="s">
        <v>25</v>
      </c>
      <c r="N53" s="109"/>
    </row>
    <row r="54" spans="1:14" x14ac:dyDescent="0.25">
      <c r="A54" s="7" t="s">
        <v>34</v>
      </c>
      <c r="B54" s="15">
        <v>37.549999999999997</v>
      </c>
      <c r="C54" s="23">
        <v>115447.70173102536</v>
      </c>
      <c r="D54" s="110">
        <f t="shared" si="4"/>
        <v>4335061.200000002</v>
      </c>
      <c r="E54" s="23">
        <v>115957.70173102536</v>
      </c>
      <c r="F54" s="110">
        <f t="shared" si="5"/>
        <v>4354211.700000002</v>
      </c>
      <c r="G54" s="23">
        <v>116467.70173102536</v>
      </c>
      <c r="H54" s="110">
        <f t="shared" si="6"/>
        <v>4373362.200000002</v>
      </c>
      <c r="I54" s="23">
        <v>115957.70173102536</v>
      </c>
      <c r="J54" s="110">
        <f t="shared" si="7"/>
        <v>4354211.700000002</v>
      </c>
      <c r="K54" s="10" t="s">
        <v>25</v>
      </c>
      <c r="N54" s="109"/>
    </row>
    <row r="55" spans="1:14" x14ac:dyDescent="0.25">
      <c r="A55" s="7" t="s">
        <v>35</v>
      </c>
      <c r="B55" s="15">
        <v>56.58</v>
      </c>
      <c r="C55" s="23">
        <v>99045.407211028592</v>
      </c>
      <c r="D55" s="110">
        <f t="shared" si="4"/>
        <v>5603989.1399999978</v>
      </c>
      <c r="E55" s="23">
        <v>99555.407211028607</v>
      </c>
      <c r="F55" s="110">
        <f t="shared" si="5"/>
        <v>5632844.9399999985</v>
      </c>
      <c r="G55" s="23">
        <v>100065.40721102861</v>
      </c>
      <c r="H55" s="110">
        <f t="shared" si="6"/>
        <v>5661700.7399999984</v>
      </c>
      <c r="I55" s="23">
        <v>99555.407211028607</v>
      </c>
      <c r="J55" s="110">
        <f t="shared" si="7"/>
        <v>5632844.9399999985</v>
      </c>
      <c r="K55" s="10" t="s">
        <v>25</v>
      </c>
      <c r="N55" s="109"/>
    </row>
    <row r="56" spans="1:14" ht="15.75" thickBot="1" x14ac:dyDescent="0.3">
      <c r="A56" s="27" t="s">
        <v>35</v>
      </c>
      <c r="B56" s="28">
        <v>58.22</v>
      </c>
      <c r="C56" s="29">
        <v>98357.88869804189</v>
      </c>
      <c r="D56" s="111">
        <f t="shared" si="4"/>
        <v>5726396.2799999984</v>
      </c>
      <c r="E56" s="29">
        <v>98867.888698041876</v>
      </c>
      <c r="F56" s="111">
        <f t="shared" si="5"/>
        <v>5756088.4799999977</v>
      </c>
      <c r="G56" s="29">
        <v>99377.888698041876</v>
      </c>
      <c r="H56" s="111">
        <f t="shared" si="6"/>
        <v>5785780.6799999978</v>
      </c>
      <c r="I56" s="29">
        <v>98867.888698041876</v>
      </c>
      <c r="J56" s="111">
        <f t="shared" si="7"/>
        <v>5756088.4799999977</v>
      </c>
      <c r="K56" s="26" t="s">
        <v>25</v>
      </c>
      <c r="N56" s="109"/>
    </row>
    <row r="57" spans="1:14" x14ac:dyDescent="0.25">
      <c r="A57" s="100" t="s">
        <v>61</v>
      </c>
      <c r="B57" s="16">
        <v>35.67</v>
      </c>
      <c r="C57" s="23">
        <v>111392.86459209419</v>
      </c>
      <c r="D57" s="110">
        <f t="shared" si="4"/>
        <v>3973383.48</v>
      </c>
      <c r="E57" s="23">
        <v>111902.86459209419</v>
      </c>
      <c r="F57" s="110">
        <f t="shared" si="5"/>
        <v>3991575.18</v>
      </c>
      <c r="G57" s="23">
        <v>112412.86459209419</v>
      </c>
      <c r="H57" s="110">
        <f t="shared" si="6"/>
        <v>4009766.88</v>
      </c>
      <c r="I57" s="23"/>
      <c r="J57" s="13"/>
      <c r="K57" s="10" t="s">
        <v>12</v>
      </c>
      <c r="N57" s="109"/>
    </row>
    <row r="58" spans="1:14" x14ac:dyDescent="0.25">
      <c r="A58" s="7" t="s">
        <v>61</v>
      </c>
      <c r="B58" s="15">
        <v>35.9</v>
      </c>
      <c r="C58" s="23">
        <v>111347.06406685237</v>
      </c>
      <c r="D58" s="110">
        <f t="shared" si="4"/>
        <v>3997359.6</v>
      </c>
      <c r="E58" s="23">
        <v>111857.06406685237</v>
      </c>
      <c r="F58" s="110">
        <f t="shared" si="5"/>
        <v>4015668.6</v>
      </c>
      <c r="G58" s="23">
        <v>112367.06406685237</v>
      </c>
      <c r="H58" s="110">
        <f t="shared" si="6"/>
        <v>4033977.6</v>
      </c>
      <c r="I58" s="23"/>
      <c r="J58" s="13"/>
      <c r="K58" s="10" t="s">
        <v>12</v>
      </c>
      <c r="N58" s="109"/>
    </row>
    <row r="59" spans="1:14" ht="15.75" thickBot="1" x14ac:dyDescent="0.3">
      <c r="A59" s="27" t="s">
        <v>61</v>
      </c>
      <c r="B59" s="28">
        <v>37.090000000000003</v>
      </c>
      <c r="C59" s="23">
        <v>110099.16850903208</v>
      </c>
      <c r="D59" s="110">
        <f t="shared" si="4"/>
        <v>4083578.16</v>
      </c>
      <c r="E59" s="23">
        <v>110609.16850903208</v>
      </c>
      <c r="F59" s="110">
        <f t="shared" si="5"/>
        <v>4102494.0600000005</v>
      </c>
      <c r="G59" s="23">
        <v>111119.16850903207</v>
      </c>
      <c r="H59" s="110">
        <f t="shared" si="6"/>
        <v>4121409.96</v>
      </c>
      <c r="I59" s="62"/>
      <c r="J59" s="67"/>
      <c r="K59" s="54" t="s">
        <v>12</v>
      </c>
      <c r="N59" s="109"/>
    </row>
    <row r="61" spans="1:14" ht="19.5" thickBot="1" x14ac:dyDescent="0.35">
      <c r="A61" s="24" t="s">
        <v>86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123033.79629629604</v>
      </c>
      <c r="D63" s="110">
        <v>2657529.9999999949</v>
      </c>
      <c r="E63" s="23">
        <f>F63/B63</f>
        <v>123508.79629629604</v>
      </c>
      <c r="F63" s="110">
        <v>2667789.9999999949</v>
      </c>
      <c r="G63" s="23">
        <f>H63/B63</f>
        <v>123983.79629629604</v>
      </c>
      <c r="H63" s="110">
        <v>2678049.9999999949</v>
      </c>
      <c r="I63" s="23">
        <f>J63/B63</f>
        <v>123508.79629629604</v>
      </c>
      <c r="J63" s="110">
        <v>2667789.9999999949</v>
      </c>
      <c r="K63" s="10" t="s">
        <v>12</v>
      </c>
      <c r="N63" s="109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101199.92010652469</v>
      </c>
      <c r="D64" s="110">
        <v>3800057.0000000019</v>
      </c>
      <c r="E64" s="23">
        <f t="shared" ref="E64:E89" si="9">F64/B64</f>
        <v>101674.92010652469</v>
      </c>
      <c r="F64" s="110">
        <v>3817893.2500000019</v>
      </c>
      <c r="G64" s="23">
        <f t="shared" ref="G64:G89" si="10">H64/B64</f>
        <v>102149.92010652469</v>
      </c>
      <c r="H64" s="110">
        <v>3835729.5000000019</v>
      </c>
      <c r="I64" s="23">
        <f t="shared" ref="I64:I86" si="11">J64/B64</f>
        <v>101674.92010652469</v>
      </c>
      <c r="J64" s="110">
        <v>3817893.2500000019</v>
      </c>
      <c r="K64" s="10" t="s">
        <v>12</v>
      </c>
      <c r="N64" s="109"/>
    </row>
    <row r="65" spans="1:14" x14ac:dyDescent="0.25">
      <c r="A65" s="7" t="s">
        <v>11</v>
      </c>
      <c r="B65" s="15">
        <v>56.58</v>
      </c>
      <c r="C65" s="23">
        <f t="shared" si="8"/>
        <v>88050.577059031435</v>
      </c>
      <c r="D65" s="110">
        <v>4981901.6499999985</v>
      </c>
      <c r="E65" s="23">
        <f t="shared" si="9"/>
        <v>88525.577059031435</v>
      </c>
      <c r="F65" s="110">
        <v>5008777.1499999985</v>
      </c>
      <c r="G65" s="23">
        <f t="shared" si="10"/>
        <v>89000.577059031435</v>
      </c>
      <c r="H65" s="110">
        <v>5035652.6499999985</v>
      </c>
      <c r="I65" s="23">
        <f t="shared" si="11"/>
        <v>88525.577059031435</v>
      </c>
      <c r="J65" s="110">
        <v>5008777.1499999985</v>
      </c>
      <c r="K65" s="10" t="s">
        <v>12</v>
      </c>
      <c r="N65" s="109"/>
    </row>
    <row r="66" spans="1:14" ht="15.75" thickBot="1" x14ac:dyDescent="0.3">
      <c r="A66" s="27" t="s">
        <v>11</v>
      </c>
      <c r="B66" s="28">
        <v>58.22</v>
      </c>
      <c r="C66" s="29">
        <f t="shared" si="8"/>
        <v>87528.483339058716</v>
      </c>
      <c r="D66" s="111">
        <v>5095908.299999998</v>
      </c>
      <c r="E66" s="29">
        <f t="shared" si="9"/>
        <v>88003.483339058716</v>
      </c>
      <c r="F66" s="111">
        <v>5123562.799999998</v>
      </c>
      <c r="G66" s="29">
        <f t="shared" si="10"/>
        <v>88478.483339058716</v>
      </c>
      <c r="H66" s="111">
        <v>5151217.299999998</v>
      </c>
      <c r="I66" s="29">
        <f t="shared" si="11"/>
        <v>88003.483339058716</v>
      </c>
      <c r="J66" s="112">
        <v>5123562.799999998</v>
      </c>
      <c r="K66" s="26" t="s">
        <v>12</v>
      </c>
      <c r="N66" s="109"/>
    </row>
    <row r="67" spans="1:14" x14ac:dyDescent="0.25">
      <c r="A67" s="9" t="s">
        <v>56</v>
      </c>
      <c r="B67" s="16">
        <v>21.6</v>
      </c>
      <c r="C67" s="23">
        <f t="shared" si="8"/>
        <v>123033.79629629604</v>
      </c>
      <c r="D67" s="110">
        <v>2657529.9999999949</v>
      </c>
      <c r="E67" s="23">
        <f t="shared" si="9"/>
        <v>123508.79629629604</v>
      </c>
      <c r="F67" s="110">
        <v>2667789.9999999949</v>
      </c>
      <c r="G67" s="23">
        <f t="shared" si="10"/>
        <v>123983.79629629604</v>
      </c>
      <c r="H67" s="110">
        <v>2678049.9999999949</v>
      </c>
      <c r="I67" s="23">
        <f t="shared" si="11"/>
        <v>123508.79629629604</v>
      </c>
      <c r="J67" s="110">
        <v>2667789.9999999949</v>
      </c>
      <c r="K67" s="10" t="s">
        <v>12</v>
      </c>
      <c r="N67" s="109"/>
    </row>
    <row r="68" spans="1:14" x14ac:dyDescent="0.25">
      <c r="A68" s="7" t="s">
        <v>57</v>
      </c>
      <c r="B68" s="15">
        <v>37.549999999999997</v>
      </c>
      <c r="C68" s="23">
        <f t="shared" si="8"/>
        <v>101199.92010652469</v>
      </c>
      <c r="D68" s="110">
        <v>3800057.0000000019</v>
      </c>
      <c r="E68" s="23">
        <f t="shared" si="9"/>
        <v>101674.92010652469</v>
      </c>
      <c r="F68" s="110">
        <v>3817893.2500000019</v>
      </c>
      <c r="G68" s="23">
        <f t="shared" si="10"/>
        <v>102149.92010652469</v>
      </c>
      <c r="H68" s="110">
        <v>3835729.5000000019</v>
      </c>
      <c r="I68" s="23">
        <f t="shared" si="11"/>
        <v>101674.92010652469</v>
      </c>
      <c r="J68" s="110">
        <v>3817893.2500000019</v>
      </c>
      <c r="K68" s="10" t="s">
        <v>12</v>
      </c>
      <c r="N68" s="109"/>
    </row>
    <row r="69" spans="1:14" x14ac:dyDescent="0.25">
      <c r="A69" s="7" t="s">
        <v>58</v>
      </c>
      <c r="B69" s="15">
        <v>56.58</v>
      </c>
      <c r="C69" s="23">
        <f t="shared" si="8"/>
        <v>88050.577059031435</v>
      </c>
      <c r="D69" s="110">
        <v>4981901.6499999985</v>
      </c>
      <c r="E69" s="23">
        <f t="shared" si="9"/>
        <v>88525.577059031435</v>
      </c>
      <c r="F69" s="110">
        <v>5008777.1499999985</v>
      </c>
      <c r="G69" s="23">
        <f t="shared" si="10"/>
        <v>89000.577059031435</v>
      </c>
      <c r="H69" s="110">
        <v>5035652.6499999985</v>
      </c>
      <c r="I69" s="23">
        <f t="shared" si="11"/>
        <v>88525.577059031435</v>
      </c>
      <c r="J69" s="110">
        <v>5008777.1499999985</v>
      </c>
      <c r="K69" s="10" t="s">
        <v>12</v>
      </c>
      <c r="N69" s="109"/>
    </row>
    <row r="70" spans="1:14" ht="15.75" thickBot="1" x14ac:dyDescent="0.3">
      <c r="A70" s="27" t="s">
        <v>58</v>
      </c>
      <c r="B70" s="28">
        <v>58.22</v>
      </c>
      <c r="C70" s="29">
        <f t="shared" si="8"/>
        <v>87528.483339058716</v>
      </c>
      <c r="D70" s="111">
        <v>5095908.299999998</v>
      </c>
      <c r="E70" s="29">
        <f t="shared" si="9"/>
        <v>88003.483339058716</v>
      </c>
      <c r="F70" s="111">
        <v>5123562.799999998</v>
      </c>
      <c r="G70" s="29">
        <f t="shared" si="10"/>
        <v>88478.483339058716</v>
      </c>
      <c r="H70" s="111">
        <v>5151217.299999998</v>
      </c>
      <c r="I70" s="29">
        <f t="shared" si="11"/>
        <v>88003.483339058716</v>
      </c>
      <c r="J70" s="112">
        <v>5123562.799999998</v>
      </c>
      <c r="K70" s="26" t="s">
        <v>12</v>
      </c>
      <c r="N70" s="109"/>
    </row>
    <row r="71" spans="1:14" x14ac:dyDescent="0.25">
      <c r="A71" s="9" t="s">
        <v>13</v>
      </c>
      <c r="B71" s="16">
        <v>21.6</v>
      </c>
      <c r="C71" s="23">
        <f t="shared" si="8"/>
        <v>135976.6666666664</v>
      </c>
      <c r="D71" s="110">
        <v>2937095.9999999944</v>
      </c>
      <c r="E71" s="23">
        <f t="shared" si="9"/>
        <v>136451.6666666664</v>
      </c>
      <c r="F71" s="110">
        <v>2947355.9999999944</v>
      </c>
      <c r="G71" s="23">
        <f t="shared" si="10"/>
        <v>136926.6666666664</v>
      </c>
      <c r="H71" s="110">
        <v>2957615.9999999944</v>
      </c>
      <c r="I71" s="23">
        <f t="shared" si="11"/>
        <v>136451.6666666664</v>
      </c>
      <c r="J71" s="110">
        <v>2947355.9999999944</v>
      </c>
      <c r="K71" s="10" t="s">
        <v>19</v>
      </c>
      <c r="N71" s="109"/>
    </row>
    <row r="72" spans="1:14" x14ac:dyDescent="0.25">
      <c r="A72" s="7" t="s">
        <v>14</v>
      </c>
      <c r="B72" s="15">
        <v>37.549999999999997</v>
      </c>
      <c r="C72" s="23">
        <f t="shared" si="8"/>
        <v>109282.32023968048</v>
      </c>
      <c r="D72" s="110">
        <v>4103551.1250000019</v>
      </c>
      <c r="E72" s="23">
        <f t="shared" si="9"/>
        <v>109757.32023968048</v>
      </c>
      <c r="F72" s="110">
        <v>4121387.3750000019</v>
      </c>
      <c r="G72" s="23">
        <f t="shared" si="10"/>
        <v>110232.32023968048</v>
      </c>
      <c r="H72" s="110">
        <v>4139223.6250000019</v>
      </c>
      <c r="I72" s="23">
        <f t="shared" si="11"/>
        <v>109757.32023968048</v>
      </c>
      <c r="J72" s="110">
        <v>4121387.3750000019</v>
      </c>
      <c r="K72" s="10" t="s">
        <v>19</v>
      </c>
      <c r="N72" s="109"/>
    </row>
    <row r="73" spans="1:14" x14ac:dyDescent="0.25">
      <c r="A73" s="7" t="s">
        <v>15</v>
      </c>
      <c r="B73" s="15">
        <v>56.58</v>
      </c>
      <c r="C73" s="23">
        <f t="shared" si="8"/>
        <v>94290.673382820751</v>
      </c>
      <c r="D73" s="110">
        <v>5334966.299999998</v>
      </c>
      <c r="E73" s="23">
        <f t="shared" si="9"/>
        <v>94765.673382820751</v>
      </c>
      <c r="F73" s="110">
        <v>5361841.799999998</v>
      </c>
      <c r="G73" s="23">
        <f t="shared" si="10"/>
        <v>95240.673382820751</v>
      </c>
      <c r="H73" s="110">
        <v>5388717.299999998</v>
      </c>
      <c r="I73" s="23">
        <f t="shared" si="11"/>
        <v>94765.673382820751</v>
      </c>
      <c r="J73" s="110">
        <v>5361841.799999998</v>
      </c>
      <c r="K73" s="10" t="s">
        <v>19</v>
      </c>
      <c r="N73" s="109"/>
    </row>
    <row r="74" spans="1:14" ht="15.75" thickBot="1" x14ac:dyDescent="0.3">
      <c r="A74" s="27" t="s">
        <v>15</v>
      </c>
      <c r="B74" s="28">
        <v>58.22</v>
      </c>
      <c r="C74" s="29">
        <f t="shared" si="8"/>
        <v>93650.33751288215</v>
      </c>
      <c r="D74" s="111">
        <v>5452322.6499999985</v>
      </c>
      <c r="E74" s="29">
        <f t="shared" si="9"/>
        <v>94600.33751288215</v>
      </c>
      <c r="F74" s="111">
        <v>5507631.6499999985</v>
      </c>
      <c r="G74" s="29">
        <f t="shared" si="10"/>
        <v>94600.33751288215</v>
      </c>
      <c r="H74" s="111">
        <v>5507631.6499999985</v>
      </c>
      <c r="I74" s="29">
        <f t="shared" si="11"/>
        <v>94125.33751288215</v>
      </c>
      <c r="J74" s="112">
        <v>5479977.1499999985</v>
      </c>
      <c r="K74" s="26" t="s">
        <v>19</v>
      </c>
      <c r="N74" s="109"/>
    </row>
    <row r="75" spans="1:14" x14ac:dyDescent="0.25">
      <c r="A75" s="9" t="s">
        <v>20</v>
      </c>
      <c r="B75" s="16">
        <v>21.6</v>
      </c>
      <c r="C75" s="23">
        <f t="shared" si="8"/>
        <v>125232.87037037036</v>
      </c>
      <c r="D75" s="110">
        <v>2705030</v>
      </c>
      <c r="E75" s="23">
        <f t="shared" si="9"/>
        <v>125707.87037037036</v>
      </c>
      <c r="F75" s="110">
        <v>2715290</v>
      </c>
      <c r="G75" s="23">
        <f t="shared" si="10"/>
        <v>126182.87037037036</v>
      </c>
      <c r="H75" s="110">
        <v>2725550</v>
      </c>
      <c r="I75" s="23">
        <f t="shared" si="11"/>
        <v>125707.87037037036</v>
      </c>
      <c r="J75" s="110">
        <v>2715290</v>
      </c>
      <c r="K75" s="10" t="s">
        <v>18</v>
      </c>
      <c r="N75" s="109"/>
    </row>
    <row r="76" spans="1:14" x14ac:dyDescent="0.25">
      <c r="A76" s="7" t="s">
        <v>21</v>
      </c>
      <c r="B76" s="15">
        <v>37.549999999999997</v>
      </c>
      <c r="C76" s="23">
        <f t="shared" si="8"/>
        <v>102464.90013315578</v>
      </c>
      <c r="D76" s="110">
        <v>3847556.9999999995</v>
      </c>
      <c r="E76" s="23">
        <f t="shared" si="9"/>
        <v>102939.90013315578</v>
      </c>
      <c r="F76" s="110">
        <v>3865393.2499999995</v>
      </c>
      <c r="G76" s="23">
        <f t="shared" si="10"/>
        <v>103414.90013315578</v>
      </c>
      <c r="H76" s="110">
        <v>3883229.4999999995</v>
      </c>
      <c r="I76" s="23">
        <f t="shared" si="11"/>
        <v>102939.90013315578</v>
      </c>
      <c r="J76" s="110">
        <v>3865393.2499999995</v>
      </c>
      <c r="K76" s="10" t="s">
        <v>18</v>
      </c>
      <c r="N76" s="109"/>
    </row>
    <row r="77" spans="1:14" x14ac:dyDescent="0.25">
      <c r="A77" s="7" t="s">
        <v>22</v>
      </c>
      <c r="B77" s="15">
        <v>56.58</v>
      </c>
      <c r="C77" s="23">
        <f t="shared" si="8"/>
        <v>89745.09632378933</v>
      </c>
      <c r="D77" s="110">
        <v>5077777.55</v>
      </c>
      <c r="E77" s="23">
        <f t="shared" si="9"/>
        <v>90220.09632378933</v>
      </c>
      <c r="F77" s="110">
        <v>5104653.05</v>
      </c>
      <c r="G77" s="23">
        <f t="shared" si="10"/>
        <v>90695.09632378933</v>
      </c>
      <c r="H77" s="110">
        <v>5131528.55</v>
      </c>
      <c r="I77" s="23">
        <f t="shared" si="11"/>
        <v>90220.09632378933</v>
      </c>
      <c r="J77" s="110">
        <v>5104653.05</v>
      </c>
      <c r="K77" s="10" t="s">
        <v>18</v>
      </c>
      <c r="N77" s="109"/>
    </row>
    <row r="78" spans="1:14" ht="15.75" thickBot="1" x14ac:dyDescent="0.3">
      <c r="A78" s="27" t="s">
        <v>22</v>
      </c>
      <c r="B78" s="28">
        <v>58.22</v>
      </c>
      <c r="C78" s="29">
        <f t="shared" si="8"/>
        <v>89199.354173823434</v>
      </c>
      <c r="D78" s="111">
        <v>5193186.4000000004</v>
      </c>
      <c r="E78" s="29">
        <f t="shared" si="9"/>
        <v>89674.354173823434</v>
      </c>
      <c r="F78" s="111">
        <v>5220840.9000000004</v>
      </c>
      <c r="G78" s="29">
        <f t="shared" si="10"/>
        <v>90149.354173823434</v>
      </c>
      <c r="H78" s="111">
        <v>5248495.4000000004</v>
      </c>
      <c r="I78" s="29">
        <f t="shared" si="11"/>
        <v>89674.354173823434</v>
      </c>
      <c r="J78" s="112">
        <v>5220840.9000000004</v>
      </c>
      <c r="K78" s="26" t="s">
        <v>18</v>
      </c>
      <c r="N78" s="109"/>
    </row>
    <row r="79" spans="1:14" x14ac:dyDescent="0.25">
      <c r="A79" s="9" t="s">
        <v>26</v>
      </c>
      <c r="B79" s="16">
        <v>21.6</v>
      </c>
      <c r="C79" s="23">
        <f t="shared" si="8"/>
        <v>125232.87037037036</v>
      </c>
      <c r="D79" s="110">
        <v>2705030</v>
      </c>
      <c r="E79" s="23">
        <f t="shared" si="9"/>
        <v>125707.87037037036</v>
      </c>
      <c r="F79" s="110">
        <v>2715290</v>
      </c>
      <c r="G79" s="23">
        <f t="shared" si="10"/>
        <v>126182.87037037036</v>
      </c>
      <c r="H79" s="110">
        <v>2725550</v>
      </c>
      <c r="I79" s="23">
        <f t="shared" si="11"/>
        <v>125707.87037037036</v>
      </c>
      <c r="J79" s="110">
        <v>2715290</v>
      </c>
      <c r="K79" s="10" t="s">
        <v>29</v>
      </c>
      <c r="N79" s="109"/>
    </row>
    <row r="80" spans="1:14" x14ac:dyDescent="0.25">
      <c r="A80" s="7" t="s">
        <v>27</v>
      </c>
      <c r="B80" s="15">
        <v>37.549999999999997</v>
      </c>
      <c r="C80" s="23">
        <f t="shared" si="8"/>
        <v>107524.82023968048</v>
      </c>
      <c r="D80" s="110">
        <v>4037557.0000000019</v>
      </c>
      <c r="E80" s="23">
        <f t="shared" si="9"/>
        <v>107999.82023968048</v>
      </c>
      <c r="F80" s="110">
        <v>4055393.2500000019</v>
      </c>
      <c r="G80" s="23">
        <f t="shared" si="10"/>
        <v>108474.82023968048</v>
      </c>
      <c r="H80" s="110">
        <v>4073229.5000000019</v>
      </c>
      <c r="I80" s="23">
        <f t="shared" si="11"/>
        <v>107999.82023968048</v>
      </c>
      <c r="J80" s="110">
        <v>4055393.2500000019</v>
      </c>
      <c r="K80" s="10" t="s">
        <v>25</v>
      </c>
      <c r="N80" s="109"/>
    </row>
    <row r="81" spans="1:14" x14ac:dyDescent="0.25">
      <c r="A81" s="7" t="s">
        <v>28</v>
      </c>
      <c r="B81" s="15">
        <v>56.58</v>
      </c>
      <c r="C81" s="23">
        <f t="shared" si="8"/>
        <v>92248.173382820765</v>
      </c>
      <c r="D81" s="110">
        <v>5219401.6499999985</v>
      </c>
      <c r="E81" s="23">
        <f t="shared" si="9"/>
        <v>92723.173382820765</v>
      </c>
      <c r="F81" s="110">
        <v>5246277.1499999985</v>
      </c>
      <c r="G81" s="23">
        <f t="shared" si="10"/>
        <v>93198.173382820765</v>
      </c>
      <c r="H81" s="110">
        <v>5273152.6499999985</v>
      </c>
      <c r="I81" s="23">
        <f t="shared" si="11"/>
        <v>92723.173382820765</v>
      </c>
      <c r="J81" s="110">
        <v>5246277.1499999985</v>
      </c>
      <c r="K81" s="10" t="s">
        <v>25</v>
      </c>
      <c r="N81" s="109"/>
    </row>
    <row r="82" spans="1:14" ht="15.75" thickBot="1" x14ac:dyDescent="0.3">
      <c r="A82" s="27" t="s">
        <v>28</v>
      </c>
      <c r="B82" s="28">
        <v>58.22</v>
      </c>
      <c r="C82" s="29">
        <f t="shared" si="8"/>
        <v>91607.837512882135</v>
      </c>
      <c r="D82" s="111">
        <v>5333408.299999998</v>
      </c>
      <c r="E82" s="29">
        <f t="shared" si="9"/>
        <v>92082.837512882135</v>
      </c>
      <c r="F82" s="111">
        <v>5361062.799999998</v>
      </c>
      <c r="G82" s="29">
        <f t="shared" si="10"/>
        <v>92557.837512882135</v>
      </c>
      <c r="H82" s="111">
        <v>5388717.299999998</v>
      </c>
      <c r="I82" s="29">
        <f t="shared" si="11"/>
        <v>92082.837512882135</v>
      </c>
      <c r="J82" s="112">
        <v>5361062.799999998</v>
      </c>
      <c r="K82" s="26" t="s">
        <v>25</v>
      </c>
      <c r="N82" s="109"/>
    </row>
    <row r="83" spans="1:14" x14ac:dyDescent="0.25">
      <c r="A83" s="9" t="s">
        <v>33</v>
      </c>
      <c r="B83" s="16">
        <v>21.6</v>
      </c>
      <c r="C83" s="23">
        <f t="shared" si="8"/>
        <v>134029.1666666664</v>
      </c>
      <c r="D83" s="110">
        <v>2895029.9999999944</v>
      </c>
      <c r="E83" s="23">
        <f t="shared" si="9"/>
        <v>134504.1666666664</v>
      </c>
      <c r="F83" s="110">
        <v>2905289.9999999944</v>
      </c>
      <c r="G83" s="23">
        <f t="shared" si="10"/>
        <v>134979.1666666664</v>
      </c>
      <c r="H83" s="110">
        <v>2915549.9999999944</v>
      </c>
      <c r="I83" s="23">
        <f t="shared" si="11"/>
        <v>134504.1666666664</v>
      </c>
      <c r="J83" s="110">
        <v>2905289.9999999944</v>
      </c>
      <c r="K83" s="10" t="s">
        <v>25</v>
      </c>
      <c r="N83" s="109"/>
    </row>
    <row r="84" spans="1:14" x14ac:dyDescent="0.25">
      <c r="A84" s="7" t="s">
        <v>34</v>
      </c>
      <c r="B84" s="15">
        <v>37.549999999999997</v>
      </c>
      <c r="C84" s="23">
        <f t="shared" si="8"/>
        <v>107524.82023968048</v>
      </c>
      <c r="D84" s="110">
        <v>4037557.0000000019</v>
      </c>
      <c r="E84" s="23">
        <f t="shared" si="9"/>
        <v>107999.82023968048</v>
      </c>
      <c r="F84" s="110">
        <v>4055393.2500000019</v>
      </c>
      <c r="G84" s="23">
        <f t="shared" si="10"/>
        <v>108474.82023968048</v>
      </c>
      <c r="H84" s="110">
        <v>4073229.5000000019</v>
      </c>
      <c r="I84" s="23">
        <f t="shared" si="11"/>
        <v>107999.82023968048</v>
      </c>
      <c r="J84" s="110">
        <v>4055393.2500000019</v>
      </c>
      <c r="K84" s="10" t="s">
        <v>25</v>
      </c>
      <c r="N84" s="109"/>
    </row>
    <row r="85" spans="1:14" x14ac:dyDescent="0.25">
      <c r="A85" s="7" t="s">
        <v>35</v>
      </c>
      <c r="B85" s="15">
        <v>56.58</v>
      </c>
      <c r="C85" s="23">
        <f t="shared" si="8"/>
        <v>92248.173382820765</v>
      </c>
      <c r="D85" s="113">
        <v>5219401.6499999985</v>
      </c>
      <c r="E85" s="23">
        <f t="shared" si="9"/>
        <v>92723.173382820765</v>
      </c>
      <c r="F85" s="113">
        <v>5246277.1499999985</v>
      </c>
      <c r="G85" s="23">
        <f t="shared" si="10"/>
        <v>93198.173382820765</v>
      </c>
      <c r="H85" s="113">
        <v>5273152.6499999985</v>
      </c>
      <c r="I85" s="23">
        <f t="shared" si="11"/>
        <v>92723.173382820765</v>
      </c>
      <c r="J85" s="114">
        <v>5246277.1499999985</v>
      </c>
      <c r="K85" s="10" t="s">
        <v>25</v>
      </c>
      <c r="N85" s="109"/>
    </row>
    <row r="86" spans="1:14" ht="15.75" thickBot="1" x14ac:dyDescent="0.3">
      <c r="A86" s="27" t="s">
        <v>35</v>
      </c>
      <c r="B86" s="28">
        <v>58.22</v>
      </c>
      <c r="C86" s="29">
        <f t="shared" si="8"/>
        <v>91607.837512882135</v>
      </c>
      <c r="D86" s="111">
        <v>5333408.299999998</v>
      </c>
      <c r="E86" s="29">
        <f t="shared" si="9"/>
        <v>92082.837512882135</v>
      </c>
      <c r="F86" s="111">
        <v>5361062.799999998</v>
      </c>
      <c r="G86" s="29">
        <f t="shared" si="10"/>
        <v>92557.837512882135</v>
      </c>
      <c r="H86" s="111">
        <v>5388717.299999998</v>
      </c>
      <c r="I86" s="29">
        <f t="shared" si="11"/>
        <v>92082.837512882135</v>
      </c>
      <c r="J86" s="112">
        <v>5361062.799999998</v>
      </c>
      <c r="K86" s="26" t="s">
        <v>25</v>
      </c>
      <c r="N86" s="109"/>
    </row>
    <row r="87" spans="1:14" x14ac:dyDescent="0.25">
      <c r="A87" s="100" t="s">
        <v>61</v>
      </c>
      <c r="B87" s="101">
        <v>35.67</v>
      </c>
      <c r="C87" s="23">
        <f t="shared" si="8"/>
        <v>103748.25623773478</v>
      </c>
      <c r="D87" s="110">
        <v>3700700.3</v>
      </c>
      <c r="E87" s="23">
        <f t="shared" si="9"/>
        <v>104223.25623773478</v>
      </c>
      <c r="F87" s="110">
        <v>3717643.55</v>
      </c>
      <c r="G87" s="23">
        <f t="shared" si="10"/>
        <v>104698.25623773478</v>
      </c>
      <c r="H87" s="110">
        <v>3734586.8</v>
      </c>
      <c r="I87" s="23"/>
      <c r="J87" s="13"/>
      <c r="K87" s="103" t="s">
        <v>12</v>
      </c>
      <c r="N87" s="109"/>
    </row>
    <row r="88" spans="1:14" x14ac:dyDescent="0.25">
      <c r="A88" s="7" t="s">
        <v>61</v>
      </c>
      <c r="B88" s="15">
        <v>35.9</v>
      </c>
      <c r="C88" s="23">
        <f t="shared" si="8"/>
        <v>103705.59888579388</v>
      </c>
      <c r="D88" s="110">
        <v>3723031</v>
      </c>
      <c r="E88" s="23">
        <f t="shared" si="9"/>
        <v>104180.59888579388</v>
      </c>
      <c r="F88" s="110">
        <v>3740083.5</v>
      </c>
      <c r="G88" s="23">
        <f t="shared" si="10"/>
        <v>104655.59888579388</v>
      </c>
      <c r="H88" s="110">
        <v>3757136</v>
      </c>
      <c r="I88" s="23"/>
      <c r="J88" s="13"/>
      <c r="K88" s="10" t="s">
        <v>12</v>
      </c>
      <c r="N88" s="109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102543.34321919654</v>
      </c>
      <c r="D89" s="111">
        <v>3803332.6</v>
      </c>
      <c r="E89" s="29">
        <f t="shared" si="9"/>
        <v>103018.34321919654</v>
      </c>
      <c r="F89" s="111">
        <v>3820950.35</v>
      </c>
      <c r="G89" s="29">
        <f t="shared" si="10"/>
        <v>103493.34321919654</v>
      </c>
      <c r="H89" s="112">
        <v>3838568.1</v>
      </c>
      <c r="I89" s="29"/>
      <c r="J89" s="25"/>
      <c r="K89" s="54" t="s">
        <v>12</v>
      </c>
      <c r="N89" s="109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zoomScale="90" zoomScaleNormal="90" workbookViewId="0">
      <selection activeCell="A32" sqref="A32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</cols>
  <sheetData>
    <row r="1" spans="1:12" s="2" customFormat="1" ht="19.5" thickBot="1" x14ac:dyDescent="0.35">
      <c r="A1" s="24" t="s">
        <v>87</v>
      </c>
      <c r="E1" s="3"/>
      <c r="F1" s="3"/>
      <c r="G1" s="3"/>
      <c r="H1" s="3"/>
      <c r="I1" s="3"/>
      <c r="J1" s="3"/>
      <c r="K1" s="3"/>
      <c r="L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30" t="s">
        <v>74</v>
      </c>
      <c r="B3" s="77">
        <v>21.7</v>
      </c>
      <c r="C3" s="125">
        <v>140100</v>
      </c>
      <c r="D3" s="78">
        <f>C3*B3</f>
        <v>3040170</v>
      </c>
      <c r="E3" s="78"/>
      <c r="F3" s="79"/>
      <c r="G3" s="78"/>
      <c r="H3" s="79"/>
      <c r="I3" s="78"/>
      <c r="J3" s="79"/>
      <c r="K3" s="80" t="s">
        <v>75</v>
      </c>
    </row>
    <row r="4" spans="1:12" ht="15.75" thickBot="1" x14ac:dyDescent="0.3">
      <c r="A4" s="30" t="s">
        <v>23</v>
      </c>
      <c r="B4" s="77">
        <v>28.2</v>
      </c>
      <c r="C4" s="125">
        <v>123595</v>
      </c>
      <c r="D4" s="78">
        <f t="shared" ref="D4" si="0">C4*B4</f>
        <v>3485379</v>
      </c>
      <c r="E4" s="125">
        <v>124095</v>
      </c>
      <c r="F4" s="79">
        <f t="shared" ref="F4" si="1">E4*B4</f>
        <v>3499479</v>
      </c>
      <c r="G4" s="125">
        <v>124595</v>
      </c>
      <c r="H4" s="79">
        <f t="shared" ref="H4" si="2">G4*B4</f>
        <v>3513579</v>
      </c>
      <c r="I4" s="126">
        <v>125094.680851064</v>
      </c>
      <c r="J4" s="79">
        <f>I4*B4</f>
        <v>3527670.0000000047</v>
      </c>
      <c r="K4" s="80" t="s">
        <v>24</v>
      </c>
    </row>
    <row r="5" spans="1:12" x14ac:dyDescent="0.25">
      <c r="A5" s="30" t="s">
        <v>30</v>
      </c>
      <c r="B5" s="77">
        <v>28.2</v>
      </c>
      <c r="C5" s="125">
        <v>123595</v>
      </c>
      <c r="D5" s="78">
        <f t="shared" ref="D5" si="3">C5*B5</f>
        <v>3485379</v>
      </c>
      <c r="E5" s="125">
        <v>124095</v>
      </c>
      <c r="F5" s="79">
        <f t="shared" ref="F5" si="4">E5*B5</f>
        <v>3499479</v>
      </c>
      <c r="G5" s="125">
        <v>124595</v>
      </c>
      <c r="H5" s="79">
        <f t="shared" ref="H5" si="5">G5*B5</f>
        <v>3513579</v>
      </c>
      <c r="I5" s="126">
        <v>125094.680851064</v>
      </c>
      <c r="J5" s="79">
        <f>I5*B5</f>
        <v>3527670.0000000047</v>
      </c>
      <c r="K5" s="80" t="s">
        <v>24</v>
      </c>
    </row>
    <row r="6" spans="1:12" x14ac:dyDescent="0.25">
      <c r="A6" s="31" t="s">
        <v>32</v>
      </c>
      <c r="B6" s="81">
        <v>29.7</v>
      </c>
      <c r="C6" s="82">
        <v>120895</v>
      </c>
      <c r="D6" s="83">
        <f t="shared" ref="D6" si="6">C6*B6</f>
        <v>3590581.5</v>
      </c>
      <c r="E6" s="82">
        <v>121395</v>
      </c>
      <c r="F6" s="84">
        <f t="shared" ref="F6" si="7">E6*B6</f>
        <v>3605431.5</v>
      </c>
      <c r="G6" s="82">
        <v>121895</v>
      </c>
      <c r="H6" s="84">
        <f t="shared" ref="H6" si="8">G6*B6</f>
        <v>3620281.5</v>
      </c>
      <c r="I6" s="85">
        <v>122394.680851064</v>
      </c>
      <c r="J6" s="86">
        <f>I6*B6</f>
        <v>3635122.0212766007</v>
      </c>
      <c r="K6" s="87" t="s">
        <v>24</v>
      </c>
    </row>
    <row r="7" spans="1:12" x14ac:dyDescent="0.25">
      <c r="A7" s="14" t="s">
        <v>32</v>
      </c>
      <c r="B7" s="88">
        <v>37</v>
      </c>
      <c r="C7" s="89">
        <v>114050</v>
      </c>
      <c r="D7" s="86">
        <f>C7*B7</f>
        <v>4219850</v>
      </c>
      <c r="E7" s="89">
        <v>114550</v>
      </c>
      <c r="F7" s="86">
        <f>E7*B7</f>
        <v>4238350</v>
      </c>
      <c r="G7" s="89">
        <v>115050</v>
      </c>
      <c r="H7" s="86">
        <f>G7*B7</f>
        <v>4256850</v>
      </c>
      <c r="I7" s="89">
        <v>115550</v>
      </c>
      <c r="J7" s="86">
        <f>I7*B7</f>
        <v>4275350</v>
      </c>
      <c r="K7" s="90" t="s">
        <v>24</v>
      </c>
    </row>
    <row r="8" spans="1:12" x14ac:dyDescent="0.25">
      <c r="A8" s="14" t="s">
        <v>32</v>
      </c>
      <c r="B8" s="91">
        <v>55</v>
      </c>
      <c r="C8" s="82">
        <v>100550</v>
      </c>
      <c r="D8" s="83">
        <f t="shared" ref="D8:D10" si="9">C8*B8</f>
        <v>5530250</v>
      </c>
      <c r="E8" s="82">
        <v>101050</v>
      </c>
      <c r="F8" s="84">
        <f t="shared" ref="F8:F10" si="10">E8*B8</f>
        <v>5557750</v>
      </c>
      <c r="G8" s="82">
        <v>101550</v>
      </c>
      <c r="H8" s="84">
        <f t="shared" ref="H8:H10" si="11">G8*B8</f>
        <v>5585250</v>
      </c>
      <c r="I8" s="85">
        <v>102050</v>
      </c>
      <c r="J8" s="84">
        <f t="shared" ref="J8:J10" si="12">I8*B8</f>
        <v>5612750</v>
      </c>
      <c r="K8" s="90" t="s">
        <v>24</v>
      </c>
    </row>
    <row r="9" spans="1:12" x14ac:dyDescent="0.25">
      <c r="A9" s="14" t="s">
        <v>32</v>
      </c>
      <c r="B9" s="91">
        <v>55.5</v>
      </c>
      <c r="C9" s="82">
        <v>98050</v>
      </c>
      <c r="D9" s="83">
        <f t="shared" ref="D9" si="13">C9*B9</f>
        <v>5441775</v>
      </c>
      <c r="E9" s="82">
        <v>98550</v>
      </c>
      <c r="F9" s="84">
        <f t="shared" ref="F9" si="14">E9*B9</f>
        <v>5469525</v>
      </c>
      <c r="G9" s="82">
        <v>99050</v>
      </c>
      <c r="H9" s="84">
        <f t="shared" ref="H9" si="15">G9*B9</f>
        <v>5497275</v>
      </c>
      <c r="I9" s="85">
        <v>99550</v>
      </c>
      <c r="J9" s="84">
        <f t="shared" ref="J9" si="16">I9*B9</f>
        <v>5525025</v>
      </c>
      <c r="K9" s="90" t="s">
        <v>24</v>
      </c>
    </row>
    <row r="10" spans="1:12" ht="15.75" thickBot="1" x14ac:dyDescent="0.3">
      <c r="A10" s="17" t="s">
        <v>31</v>
      </c>
      <c r="B10" s="92">
        <v>68</v>
      </c>
      <c r="C10" s="94">
        <v>90450</v>
      </c>
      <c r="D10" s="93">
        <f t="shared" si="9"/>
        <v>6150600</v>
      </c>
      <c r="E10" s="94">
        <v>90950</v>
      </c>
      <c r="F10" s="93">
        <f t="shared" si="10"/>
        <v>6184600</v>
      </c>
      <c r="G10" s="94">
        <v>91450</v>
      </c>
      <c r="H10" s="93">
        <f t="shared" si="11"/>
        <v>6218600</v>
      </c>
      <c r="I10" s="94">
        <v>91950</v>
      </c>
      <c r="J10" s="93">
        <f t="shared" si="12"/>
        <v>6252600</v>
      </c>
      <c r="K10" s="95" t="s">
        <v>24</v>
      </c>
    </row>
    <row r="11" spans="1:12" x14ac:dyDescent="0.25">
      <c r="A11" s="30" t="s">
        <v>65</v>
      </c>
      <c r="B11" s="77">
        <v>21.3</v>
      </c>
      <c r="C11" s="125">
        <v>140100</v>
      </c>
      <c r="D11" s="78">
        <v>2984130</v>
      </c>
      <c r="E11" s="125">
        <v>140600</v>
      </c>
      <c r="F11" s="79">
        <v>2994780</v>
      </c>
      <c r="G11" s="125">
        <v>141100</v>
      </c>
      <c r="H11" s="79">
        <v>3005430</v>
      </c>
      <c r="I11" s="78"/>
      <c r="J11" s="79"/>
      <c r="K11" s="80" t="s">
        <v>24</v>
      </c>
    </row>
    <row r="12" spans="1:12" x14ac:dyDescent="0.25">
      <c r="A12" s="31" t="s">
        <v>66</v>
      </c>
      <c r="B12" s="88">
        <v>37</v>
      </c>
      <c r="C12" s="89">
        <f>114050-5000</f>
        <v>109050</v>
      </c>
      <c r="D12" s="86">
        <f>C12*B12</f>
        <v>4034850</v>
      </c>
      <c r="E12" s="89">
        <f>114550-5000</f>
        <v>109550</v>
      </c>
      <c r="F12" s="86">
        <f>E12*B12</f>
        <v>4053350</v>
      </c>
      <c r="G12" s="89">
        <f>115050-5000</f>
        <v>110050</v>
      </c>
      <c r="H12" s="86">
        <f>G12*B12</f>
        <v>4071850</v>
      </c>
      <c r="I12" s="83"/>
      <c r="J12" s="86"/>
      <c r="K12" s="87" t="s">
        <v>24</v>
      </c>
    </row>
    <row r="13" spans="1:12" x14ac:dyDescent="0.25">
      <c r="A13" s="14" t="s">
        <v>66</v>
      </c>
      <c r="B13" s="91">
        <v>55</v>
      </c>
      <c r="C13" s="82">
        <f>100550-5000</f>
        <v>95550</v>
      </c>
      <c r="D13" s="83">
        <f t="shared" ref="D13:D14" si="17">C13*B13</f>
        <v>5255250</v>
      </c>
      <c r="E13" s="82">
        <f>101050-5000</f>
        <v>96050</v>
      </c>
      <c r="F13" s="84">
        <f t="shared" ref="F13:F14" si="18">E13*B13</f>
        <v>5282750</v>
      </c>
      <c r="G13" s="82">
        <f>101550-5000</f>
        <v>96550</v>
      </c>
      <c r="H13" s="84">
        <f t="shared" ref="H13:H14" si="19">G13*B13</f>
        <v>5310250</v>
      </c>
      <c r="I13" s="86"/>
      <c r="J13" s="86"/>
      <c r="K13" s="90" t="s">
        <v>24</v>
      </c>
    </row>
    <row r="14" spans="1:12" ht="15.75" thickBot="1" x14ac:dyDescent="0.3">
      <c r="A14" s="17" t="s">
        <v>67</v>
      </c>
      <c r="B14" s="97">
        <v>64.8</v>
      </c>
      <c r="C14" s="94">
        <v>90450</v>
      </c>
      <c r="D14" s="93">
        <f t="shared" si="17"/>
        <v>5861160</v>
      </c>
      <c r="E14" s="94">
        <v>90950</v>
      </c>
      <c r="F14" s="93">
        <f t="shared" si="18"/>
        <v>5893560</v>
      </c>
      <c r="G14" s="94">
        <v>91450</v>
      </c>
      <c r="H14" s="93">
        <f t="shared" si="19"/>
        <v>5925960</v>
      </c>
      <c r="I14" s="98"/>
      <c r="J14" s="99"/>
      <c r="K14" s="95" t="s">
        <v>24</v>
      </c>
    </row>
    <row r="15" spans="1:12" x14ac:dyDescent="0.25">
      <c r="C15" s="96"/>
      <c r="D15" s="96"/>
    </row>
    <row r="16" spans="1:12" s="2" customFormat="1" ht="27.75" customHeight="1" thickBot="1" x14ac:dyDescent="0.35">
      <c r="A16" s="24" t="s">
        <v>85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74</v>
      </c>
      <c r="B18" s="77">
        <v>21.7</v>
      </c>
      <c r="C18" s="125">
        <v>142902</v>
      </c>
      <c r="D18" s="115">
        <f>B18*C18</f>
        <v>3100973.4</v>
      </c>
      <c r="E18" s="78"/>
      <c r="F18" s="79"/>
      <c r="G18" s="78"/>
      <c r="H18" s="79"/>
      <c r="I18" s="78"/>
      <c r="J18" s="79"/>
      <c r="K18" s="80" t="s">
        <v>75</v>
      </c>
      <c r="N18" s="109"/>
    </row>
    <row r="19" spans="1:14" ht="15.75" thickBot="1" x14ac:dyDescent="0.3">
      <c r="A19" s="30" t="s">
        <v>23</v>
      </c>
      <c r="B19" s="77">
        <v>28.2</v>
      </c>
      <c r="C19" s="125">
        <v>126066.90000000001</v>
      </c>
      <c r="D19" s="115">
        <f t="shared" ref="D19:D29" si="20">B19*C19</f>
        <v>3555086.58</v>
      </c>
      <c r="E19" s="125">
        <v>126576.90000000001</v>
      </c>
      <c r="F19" s="118">
        <f>B19*E19</f>
        <v>3569468.58</v>
      </c>
      <c r="G19" s="125">
        <v>127086.90000000001</v>
      </c>
      <c r="H19" s="118">
        <f>B19*G19</f>
        <v>3583850.58</v>
      </c>
      <c r="I19" s="126">
        <v>127596.57446808527</v>
      </c>
      <c r="J19" s="118">
        <f>B19*I19</f>
        <v>3598223.4000000046</v>
      </c>
      <c r="K19" s="80" t="s">
        <v>24</v>
      </c>
      <c r="N19" s="109"/>
    </row>
    <row r="20" spans="1:14" x14ac:dyDescent="0.25">
      <c r="A20" s="30" t="s">
        <v>30</v>
      </c>
      <c r="B20" s="77">
        <v>28.2</v>
      </c>
      <c r="C20" s="125">
        <v>126066.90000000001</v>
      </c>
      <c r="D20" s="115">
        <f t="shared" si="20"/>
        <v>3555086.58</v>
      </c>
      <c r="E20" s="125">
        <v>126576.90000000001</v>
      </c>
      <c r="F20" s="118">
        <f t="shared" ref="F20:F29" si="21">B20*E20</f>
        <v>3569468.58</v>
      </c>
      <c r="G20" s="125">
        <v>127086.90000000001</v>
      </c>
      <c r="H20" s="118">
        <f t="shared" ref="H20:H29" si="22">B20*G20</f>
        <v>3583850.58</v>
      </c>
      <c r="I20" s="126">
        <v>127596.57446808527</v>
      </c>
      <c r="J20" s="118">
        <v>3598223.4000000046</v>
      </c>
      <c r="K20" s="80" t="s">
        <v>24</v>
      </c>
      <c r="N20" s="109"/>
    </row>
    <row r="21" spans="1:14" x14ac:dyDescent="0.25">
      <c r="A21" s="31" t="s">
        <v>32</v>
      </c>
      <c r="B21" s="81">
        <v>29.7</v>
      </c>
      <c r="C21" s="123">
        <v>123312.9</v>
      </c>
      <c r="D21" s="120">
        <f t="shared" si="20"/>
        <v>3662393.13</v>
      </c>
      <c r="E21" s="123">
        <v>123822.9</v>
      </c>
      <c r="F21" s="117">
        <f t="shared" si="21"/>
        <v>3677540.13</v>
      </c>
      <c r="G21" s="123">
        <v>124332.9</v>
      </c>
      <c r="H21" s="117">
        <f t="shared" si="22"/>
        <v>3692687.13</v>
      </c>
      <c r="I21" s="89">
        <v>124842.57446808528</v>
      </c>
      <c r="J21" s="117">
        <v>3707824.4617021326</v>
      </c>
      <c r="K21" s="87" t="s">
        <v>24</v>
      </c>
      <c r="N21" s="109"/>
    </row>
    <row r="22" spans="1:14" x14ac:dyDescent="0.25">
      <c r="A22" s="14" t="s">
        <v>32</v>
      </c>
      <c r="B22" s="88">
        <v>37</v>
      </c>
      <c r="C22" s="123">
        <v>116331</v>
      </c>
      <c r="D22" s="120">
        <f t="shared" si="20"/>
        <v>4304247</v>
      </c>
      <c r="E22" s="123">
        <v>116841</v>
      </c>
      <c r="F22" s="117">
        <f t="shared" si="21"/>
        <v>4323117</v>
      </c>
      <c r="G22" s="123">
        <v>117351</v>
      </c>
      <c r="H22" s="117">
        <f t="shared" si="22"/>
        <v>4341987</v>
      </c>
      <c r="I22" s="89">
        <v>117861</v>
      </c>
      <c r="J22" s="117">
        <v>4360857</v>
      </c>
      <c r="K22" s="90" t="s">
        <v>24</v>
      </c>
      <c r="N22" s="109"/>
    </row>
    <row r="23" spans="1:14" x14ac:dyDescent="0.25">
      <c r="A23" s="14" t="s">
        <v>32</v>
      </c>
      <c r="B23" s="91">
        <v>55</v>
      </c>
      <c r="C23" s="123">
        <v>102561</v>
      </c>
      <c r="D23" s="120">
        <f t="shared" si="20"/>
        <v>5640855</v>
      </c>
      <c r="E23" s="123">
        <v>103071</v>
      </c>
      <c r="F23" s="117">
        <f t="shared" si="21"/>
        <v>5668905</v>
      </c>
      <c r="G23" s="123">
        <v>103581</v>
      </c>
      <c r="H23" s="117">
        <f t="shared" si="22"/>
        <v>5696955</v>
      </c>
      <c r="I23" s="89">
        <v>104091</v>
      </c>
      <c r="J23" s="117">
        <v>5725005</v>
      </c>
      <c r="K23" s="90" t="s">
        <v>24</v>
      </c>
      <c r="N23" s="109"/>
    </row>
    <row r="24" spans="1:14" x14ac:dyDescent="0.25">
      <c r="A24" s="14" t="s">
        <v>32</v>
      </c>
      <c r="B24" s="91">
        <v>55.5</v>
      </c>
      <c r="C24" s="123">
        <v>100011</v>
      </c>
      <c r="D24" s="120">
        <f t="shared" si="20"/>
        <v>5550610.5</v>
      </c>
      <c r="E24" s="123">
        <v>100521</v>
      </c>
      <c r="F24" s="117">
        <f t="shared" si="21"/>
        <v>5578915.5</v>
      </c>
      <c r="G24" s="123">
        <v>101031</v>
      </c>
      <c r="H24" s="117">
        <f t="shared" si="22"/>
        <v>5607220.5</v>
      </c>
      <c r="I24" s="89">
        <v>101541</v>
      </c>
      <c r="J24" s="117">
        <v>5635525.5</v>
      </c>
      <c r="K24" s="90" t="s">
        <v>24</v>
      </c>
      <c r="N24" s="109"/>
    </row>
    <row r="25" spans="1:14" ht="15.75" thickBot="1" x14ac:dyDescent="0.3">
      <c r="A25" s="17" t="s">
        <v>31</v>
      </c>
      <c r="B25" s="92">
        <v>68</v>
      </c>
      <c r="C25" s="82">
        <v>92259</v>
      </c>
      <c r="D25" s="116">
        <f t="shared" si="20"/>
        <v>6273612</v>
      </c>
      <c r="E25" s="82">
        <v>92769</v>
      </c>
      <c r="F25" s="119">
        <f t="shared" si="21"/>
        <v>6308292</v>
      </c>
      <c r="G25" s="82">
        <v>93279</v>
      </c>
      <c r="H25" s="119">
        <f t="shared" si="22"/>
        <v>6342972</v>
      </c>
      <c r="I25" s="85">
        <v>93789</v>
      </c>
      <c r="J25" s="121">
        <v>6377652</v>
      </c>
      <c r="K25" s="95" t="s">
        <v>24</v>
      </c>
      <c r="N25" s="109"/>
    </row>
    <row r="26" spans="1:14" x14ac:dyDescent="0.25">
      <c r="A26" s="30" t="s">
        <v>65</v>
      </c>
      <c r="B26" s="77">
        <v>21.3</v>
      </c>
      <c r="C26" s="125">
        <v>142902</v>
      </c>
      <c r="D26" s="115">
        <f t="shared" si="20"/>
        <v>3043812.6</v>
      </c>
      <c r="E26" s="125">
        <v>143412</v>
      </c>
      <c r="F26" s="118">
        <f t="shared" si="21"/>
        <v>3054675.6</v>
      </c>
      <c r="G26" s="125">
        <v>143922</v>
      </c>
      <c r="H26" s="118">
        <f t="shared" si="22"/>
        <v>3065538.6</v>
      </c>
      <c r="I26" s="78"/>
      <c r="J26" s="79"/>
      <c r="K26" s="80" t="s">
        <v>24</v>
      </c>
      <c r="N26" s="109"/>
    </row>
    <row r="27" spans="1:14" x14ac:dyDescent="0.25">
      <c r="A27" s="31" t="s">
        <v>66</v>
      </c>
      <c r="B27" s="88">
        <v>37</v>
      </c>
      <c r="C27" s="123">
        <v>111231</v>
      </c>
      <c r="D27" s="120">
        <f t="shared" si="20"/>
        <v>4115547</v>
      </c>
      <c r="E27" s="123">
        <v>111741</v>
      </c>
      <c r="F27" s="117">
        <f t="shared" si="21"/>
        <v>4134417</v>
      </c>
      <c r="G27" s="123">
        <v>112251</v>
      </c>
      <c r="H27" s="117">
        <f t="shared" si="22"/>
        <v>4153287</v>
      </c>
      <c r="I27" s="83"/>
      <c r="J27" s="86"/>
      <c r="K27" s="87" t="s">
        <v>24</v>
      </c>
      <c r="N27" s="109"/>
    </row>
    <row r="28" spans="1:14" x14ac:dyDescent="0.25">
      <c r="A28" s="14" t="s">
        <v>66</v>
      </c>
      <c r="B28" s="91">
        <v>55</v>
      </c>
      <c r="C28" s="123">
        <v>97461</v>
      </c>
      <c r="D28" s="120">
        <f t="shared" si="20"/>
        <v>5360355</v>
      </c>
      <c r="E28" s="123">
        <v>97971</v>
      </c>
      <c r="F28" s="117">
        <f t="shared" si="21"/>
        <v>5388405</v>
      </c>
      <c r="G28" s="123">
        <v>98481</v>
      </c>
      <c r="H28" s="117">
        <f t="shared" si="22"/>
        <v>5416455</v>
      </c>
      <c r="I28" s="86"/>
      <c r="J28" s="86"/>
      <c r="K28" s="90" t="s">
        <v>24</v>
      </c>
      <c r="N28" s="109"/>
    </row>
    <row r="29" spans="1:14" ht="15.75" thickBot="1" x14ac:dyDescent="0.3">
      <c r="A29" s="17" t="s">
        <v>67</v>
      </c>
      <c r="B29" s="97">
        <v>64.8</v>
      </c>
      <c r="C29" s="124">
        <v>92259</v>
      </c>
      <c r="D29" s="122">
        <f t="shared" si="20"/>
        <v>5978383.2000000002</v>
      </c>
      <c r="E29" s="124">
        <v>92769</v>
      </c>
      <c r="F29" s="121">
        <f t="shared" si="21"/>
        <v>6011431.2000000002</v>
      </c>
      <c r="G29" s="124">
        <v>93279</v>
      </c>
      <c r="H29" s="121">
        <f t="shared" si="22"/>
        <v>6044479.2000000002</v>
      </c>
      <c r="I29" s="98"/>
      <c r="J29" s="99"/>
      <c r="K29" s="95" t="s">
        <v>24</v>
      </c>
      <c r="N29" s="109"/>
    </row>
    <row r="31" spans="1:14" ht="19.5" thickBot="1" x14ac:dyDescent="0.35">
      <c r="A31" s="24" t="s">
        <v>86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74</v>
      </c>
      <c r="B33" s="77">
        <v>21.7</v>
      </c>
      <c r="C33" s="125">
        <f>D33/B33</f>
        <v>133095</v>
      </c>
      <c r="D33" s="115">
        <v>2888161.5</v>
      </c>
      <c r="E33" s="78"/>
      <c r="F33" s="79"/>
      <c r="G33" s="78"/>
      <c r="H33" s="79"/>
      <c r="I33" s="78"/>
      <c r="J33" s="79"/>
      <c r="K33" s="80" t="s">
        <v>75</v>
      </c>
      <c r="N33" s="109"/>
    </row>
    <row r="34" spans="1:14" ht="15.75" thickBot="1" x14ac:dyDescent="0.3">
      <c r="A34" s="30" t="s">
        <v>23</v>
      </c>
      <c r="B34" s="77">
        <v>28.2</v>
      </c>
      <c r="C34" s="125">
        <f t="shared" ref="C34:C44" si="23">D34/B34</f>
        <v>117415.25</v>
      </c>
      <c r="D34" s="115">
        <v>3311110.05</v>
      </c>
      <c r="E34" s="125">
        <f>F34/B34</f>
        <v>117890.25</v>
      </c>
      <c r="F34" s="118">
        <v>3324505.05</v>
      </c>
      <c r="G34" s="125">
        <f>H34/B34</f>
        <v>118365.25</v>
      </c>
      <c r="H34" s="118">
        <v>3337900.05</v>
      </c>
      <c r="I34" s="126">
        <f>J34/B34</f>
        <v>118839.94680851081</v>
      </c>
      <c r="J34" s="118">
        <v>3351286.5000000047</v>
      </c>
      <c r="K34" s="80" t="s">
        <v>24</v>
      </c>
      <c r="N34" s="109"/>
    </row>
    <row r="35" spans="1:14" x14ac:dyDescent="0.25">
      <c r="A35" s="30" t="s">
        <v>30</v>
      </c>
      <c r="B35" s="77">
        <v>28.2</v>
      </c>
      <c r="C35" s="126">
        <f t="shared" si="23"/>
        <v>117415.25</v>
      </c>
      <c r="D35" s="115">
        <v>3311110.05</v>
      </c>
      <c r="E35" s="126">
        <f t="shared" ref="E35:E44" si="24">F35/B35</f>
        <v>117890.25</v>
      </c>
      <c r="F35" s="118">
        <v>3324505.05</v>
      </c>
      <c r="G35" s="126">
        <f t="shared" ref="G35:G44" si="25">H35/B35</f>
        <v>118365.25</v>
      </c>
      <c r="H35" s="118">
        <v>3337900.05</v>
      </c>
      <c r="I35" s="126">
        <f t="shared" ref="I35:I40" si="26">J35/B35</f>
        <v>118839.94680851081</v>
      </c>
      <c r="J35" s="118">
        <v>3351286.5000000047</v>
      </c>
      <c r="K35" s="80" t="s">
        <v>24</v>
      </c>
      <c r="N35" s="109"/>
    </row>
    <row r="36" spans="1:14" x14ac:dyDescent="0.25">
      <c r="A36" s="31" t="s">
        <v>32</v>
      </c>
      <c r="B36" s="81">
        <v>29.7</v>
      </c>
      <c r="C36" s="89">
        <f t="shared" si="23"/>
        <v>114850.25</v>
      </c>
      <c r="D36" s="120">
        <v>3411052.4249999998</v>
      </c>
      <c r="E36" s="89">
        <f t="shared" si="24"/>
        <v>115325.25</v>
      </c>
      <c r="F36" s="117">
        <v>3425159.9249999998</v>
      </c>
      <c r="G36" s="89">
        <f t="shared" si="25"/>
        <v>115800.25</v>
      </c>
      <c r="H36" s="117">
        <v>3439267.4249999998</v>
      </c>
      <c r="I36" s="89">
        <f t="shared" si="26"/>
        <v>116274.94680851081</v>
      </c>
      <c r="J36" s="117">
        <v>3453365.9202127708</v>
      </c>
      <c r="K36" s="87" t="s">
        <v>24</v>
      </c>
      <c r="N36" s="109"/>
    </row>
    <row r="37" spans="1:14" x14ac:dyDescent="0.25">
      <c r="A37" s="14" t="s">
        <v>32</v>
      </c>
      <c r="B37" s="88">
        <v>37</v>
      </c>
      <c r="C37" s="89">
        <f t="shared" si="23"/>
        <v>108347.5</v>
      </c>
      <c r="D37" s="117">
        <v>4008857.5</v>
      </c>
      <c r="E37" s="89">
        <f t="shared" si="24"/>
        <v>108822.5</v>
      </c>
      <c r="F37" s="117">
        <v>4026432.5</v>
      </c>
      <c r="G37" s="89">
        <f t="shared" si="25"/>
        <v>109297.5</v>
      </c>
      <c r="H37" s="117">
        <v>4044007.5</v>
      </c>
      <c r="I37" s="89">
        <f t="shared" si="26"/>
        <v>109772.5</v>
      </c>
      <c r="J37" s="117">
        <v>4061582.5</v>
      </c>
      <c r="K37" s="90" t="s">
        <v>24</v>
      </c>
      <c r="N37" s="109"/>
    </row>
    <row r="38" spans="1:14" x14ac:dyDescent="0.25">
      <c r="A38" s="14" t="s">
        <v>32</v>
      </c>
      <c r="B38" s="91">
        <v>55</v>
      </c>
      <c r="C38" s="89">
        <f t="shared" si="23"/>
        <v>95522.5</v>
      </c>
      <c r="D38" s="120">
        <v>5253737.5</v>
      </c>
      <c r="E38" s="89">
        <f t="shared" si="24"/>
        <v>95997.5</v>
      </c>
      <c r="F38" s="117">
        <v>5279862.5</v>
      </c>
      <c r="G38" s="89">
        <f t="shared" si="25"/>
        <v>96472.5</v>
      </c>
      <c r="H38" s="117">
        <v>5305987.5</v>
      </c>
      <c r="I38" s="89">
        <f t="shared" si="26"/>
        <v>96947.5</v>
      </c>
      <c r="J38" s="117">
        <v>5332112.5</v>
      </c>
      <c r="K38" s="90" t="s">
        <v>24</v>
      </c>
      <c r="N38" s="109"/>
    </row>
    <row r="39" spans="1:14" x14ac:dyDescent="0.25">
      <c r="A39" s="14" t="s">
        <v>32</v>
      </c>
      <c r="B39" s="91">
        <v>55.5</v>
      </c>
      <c r="C39" s="89">
        <f t="shared" si="23"/>
        <v>93147.5</v>
      </c>
      <c r="D39" s="120">
        <v>5169686.25</v>
      </c>
      <c r="E39" s="89">
        <f t="shared" si="24"/>
        <v>93622.5</v>
      </c>
      <c r="F39" s="117">
        <v>5196048.75</v>
      </c>
      <c r="G39" s="89">
        <f t="shared" si="25"/>
        <v>94097.5</v>
      </c>
      <c r="H39" s="117">
        <v>5222411.25</v>
      </c>
      <c r="I39" s="89">
        <f t="shared" si="26"/>
        <v>94572.5</v>
      </c>
      <c r="J39" s="117">
        <v>5248773.75</v>
      </c>
      <c r="K39" s="90" t="s">
        <v>24</v>
      </c>
      <c r="N39" s="109"/>
    </row>
    <row r="40" spans="1:14" ht="15.75" thickBot="1" x14ac:dyDescent="0.3">
      <c r="A40" s="17" t="s">
        <v>31</v>
      </c>
      <c r="B40" s="92">
        <v>68</v>
      </c>
      <c r="C40" s="82">
        <f t="shared" si="23"/>
        <v>85927.5</v>
      </c>
      <c r="D40" s="121">
        <v>5843070</v>
      </c>
      <c r="E40" s="82">
        <f t="shared" si="24"/>
        <v>86402.5</v>
      </c>
      <c r="F40" s="121">
        <v>5875370</v>
      </c>
      <c r="G40" s="82">
        <f t="shared" si="25"/>
        <v>86877.5</v>
      </c>
      <c r="H40" s="121">
        <v>5907670</v>
      </c>
      <c r="I40" s="85">
        <f t="shared" si="26"/>
        <v>87352.5</v>
      </c>
      <c r="J40" s="121">
        <v>5939970</v>
      </c>
      <c r="K40" s="95" t="s">
        <v>24</v>
      </c>
      <c r="N40" s="109"/>
    </row>
    <row r="41" spans="1:14" x14ac:dyDescent="0.25">
      <c r="A41" s="30" t="s">
        <v>65</v>
      </c>
      <c r="B41" s="77">
        <v>21.3</v>
      </c>
      <c r="C41" s="126">
        <f t="shared" si="23"/>
        <v>133095</v>
      </c>
      <c r="D41" s="115">
        <v>2834923.5</v>
      </c>
      <c r="E41" s="126">
        <f t="shared" si="24"/>
        <v>133570</v>
      </c>
      <c r="F41" s="118">
        <v>2845041</v>
      </c>
      <c r="G41" s="126">
        <f t="shared" si="25"/>
        <v>134045</v>
      </c>
      <c r="H41" s="118">
        <v>2855158.5</v>
      </c>
      <c r="I41" s="78"/>
      <c r="J41" s="79"/>
      <c r="K41" s="80" t="s">
        <v>24</v>
      </c>
      <c r="N41" s="109"/>
    </row>
    <row r="42" spans="1:14" x14ac:dyDescent="0.25">
      <c r="A42" s="31" t="s">
        <v>66</v>
      </c>
      <c r="B42" s="88">
        <v>37</v>
      </c>
      <c r="C42" s="89">
        <f t="shared" si="23"/>
        <v>103597.5</v>
      </c>
      <c r="D42" s="117">
        <v>3833107.5</v>
      </c>
      <c r="E42" s="89">
        <f t="shared" si="24"/>
        <v>104072.5</v>
      </c>
      <c r="F42" s="117">
        <v>3850682.5</v>
      </c>
      <c r="G42" s="89">
        <f t="shared" si="25"/>
        <v>104547.5</v>
      </c>
      <c r="H42" s="117">
        <v>3868257.5</v>
      </c>
      <c r="I42" s="83"/>
      <c r="J42" s="86"/>
      <c r="K42" s="87" t="s">
        <v>24</v>
      </c>
      <c r="N42" s="109"/>
    </row>
    <row r="43" spans="1:14" x14ac:dyDescent="0.25">
      <c r="A43" s="14" t="s">
        <v>66</v>
      </c>
      <c r="B43" s="91">
        <v>55</v>
      </c>
      <c r="C43" s="89">
        <f t="shared" si="23"/>
        <v>90772.5</v>
      </c>
      <c r="D43" s="120">
        <v>4992487.5</v>
      </c>
      <c r="E43" s="89">
        <f t="shared" si="24"/>
        <v>91247.5</v>
      </c>
      <c r="F43" s="117">
        <v>5018612.5</v>
      </c>
      <c r="G43" s="89">
        <f t="shared" si="25"/>
        <v>91722.5</v>
      </c>
      <c r="H43" s="117">
        <v>5044737.5</v>
      </c>
      <c r="I43" s="86"/>
      <c r="J43" s="86"/>
      <c r="K43" s="90" t="s">
        <v>24</v>
      </c>
      <c r="N43" s="109"/>
    </row>
    <row r="44" spans="1:14" ht="15.75" thickBot="1" x14ac:dyDescent="0.3">
      <c r="A44" s="17" t="s">
        <v>67</v>
      </c>
      <c r="B44" s="97">
        <v>64.8</v>
      </c>
      <c r="C44" s="94">
        <f t="shared" si="23"/>
        <v>85927.5</v>
      </c>
      <c r="D44" s="121">
        <v>5568102</v>
      </c>
      <c r="E44" s="94">
        <f t="shared" si="24"/>
        <v>86402.5</v>
      </c>
      <c r="F44" s="121">
        <v>5598882</v>
      </c>
      <c r="G44" s="94">
        <f t="shared" si="25"/>
        <v>86877.5</v>
      </c>
      <c r="H44" s="121">
        <v>5629662</v>
      </c>
      <c r="I44" s="98"/>
      <c r="J44" s="99"/>
      <c r="K44" s="95" t="s">
        <v>24</v>
      </c>
      <c r="N44" s="109"/>
    </row>
    <row r="45" spans="1:14" x14ac:dyDescent="0.25">
      <c r="C45" s="96"/>
      <c r="D45" s="96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zoomScale="90" zoomScaleNormal="90" workbookViewId="0">
      <selection activeCell="D18" sqref="D1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0.8554687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87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42" t="s">
        <v>40</v>
      </c>
    </row>
    <row r="3" spans="1:12" s="38" customFormat="1" ht="15.75" thickBot="1" x14ac:dyDescent="0.3">
      <c r="A3" s="140" t="s">
        <v>82</v>
      </c>
      <c r="B3" s="141">
        <v>48.45</v>
      </c>
      <c r="C3" s="137"/>
      <c r="D3" s="138"/>
      <c r="E3" s="53">
        <f>F3/B3</f>
        <v>90451.9834881321</v>
      </c>
      <c r="F3" s="25">
        <v>4382398.6000000006</v>
      </c>
      <c r="G3" s="143" t="s">
        <v>81</v>
      </c>
      <c r="I3" s="144"/>
      <c r="J3" s="144"/>
      <c r="K3" s="144"/>
    </row>
    <row r="4" spans="1:12" s="38" customFormat="1" x14ac:dyDescent="0.25">
      <c r="A4" s="43" t="s">
        <v>41</v>
      </c>
      <c r="B4" s="44">
        <v>28.07</v>
      </c>
      <c r="C4" s="45">
        <f>95982+100+500+100+100+500+1000+1000+3000+2000+2000+2000+100</f>
        <v>108382</v>
      </c>
      <c r="D4" s="46">
        <f>C4*B4</f>
        <v>3042282.74</v>
      </c>
      <c r="E4" s="55">
        <v>109382</v>
      </c>
      <c r="F4" s="46">
        <f>E4*B4</f>
        <v>3070352.74</v>
      </c>
      <c r="G4" s="10" t="s">
        <v>12</v>
      </c>
    </row>
    <row r="5" spans="1:12" s="38" customFormat="1" ht="15.75" thickBot="1" x14ac:dyDescent="0.3">
      <c r="A5" s="51" t="s">
        <v>42</v>
      </c>
      <c r="B5" s="73">
        <v>55.6</v>
      </c>
      <c r="C5" s="53">
        <f>74053+100+500+100+100+500+200+500+1000+100+2000+2000+500+100</f>
        <v>81753</v>
      </c>
      <c r="D5" s="25">
        <f t="shared" ref="D5" si="0">C5*B5</f>
        <v>4545466.8</v>
      </c>
      <c r="E5" s="53">
        <v>82753</v>
      </c>
      <c r="F5" s="25">
        <f t="shared" ref="F5" si="1">E5*B5</f>
        <v>4601066.8</v>
      </c>
      <c r="G5" s="26" t="s">
        <v>12</v>
      </c>
    </row>
    <row r="6" spans="1:12" s="38" customFormat="1" x14ac:dyDescent="0.25">
      <c r="A6" s="43" t="s">
        <v>43</v>
      </c>
      <c r="B6" s="40">
        <v>55.6</v>
      </c>
      <c r="C6" s="8">
        <f>74053+100+500+100+100+500+200+500+1000+100+2000+2000+500+100</f>
        <v>81753</v>
      </c>
      <c r="D6" s="12">
        <f t="shared" ref="D6:D7" si="2">C6*B6</f>
        <v>4545466.8</v>
      </c>
      <c r="E6" s="8">
        <v>82753</v>
      </c>
      <c r="F6" s="12">
        <f t="shared" ref="F6" si="3">E6*B6</f>
        <v>4601066.8</v>
      </c>
      <c r="G6" s="42" t="s">
        <v>12</v>
      </c>
    </row>
    <row r="7" spans="1:12" s="38" customFormat="1" ht="15.75" thickBot="1" x14ac:dyDescent="0.3">
      <c r="A7" s="51" t="s">
        <v>44</v>
      </c>
      <c r="B7" s="52">
        <v>65.069999999999993</v>
      </c>
      <c r="C7" s="53">
        <f>69053+100+500+100+100+500+200+500+1000+100+2000+2000+500+100</f>
        <v>76753</v>
      </c>
      <c r="D7" s="25">
        <f t="shared" si="2"/>
        <v>4994317.709999999</v>
      </c>
      <c r="E7" s="53">
        <v>77753</v>
      </c>
      <c r="F7" s="25">
        <f t="shared" ref="F7" si="4">E7*B7</f>
        <v>5059387.709999999</v>
      </c>
      <c r="G7" s="54" t="s">
        <v>12</v>
      </c>
    </row>
    <row r="8" spans="1:12" s="38" customFormat="1" x14ac:dyDescent="0.25">
      <c r="A8" s="43" t="s">
        <v>45</v>
      </c>
      <c r="B8" s="44">
        <v>34.630000000000003</v>
      </c>
      <c r="C8" s="45">
        <f>79904+200+1000+500+100+2000+1000+3000+1000+3000+2000+2000+2000+3000+100</f>
        <v>100804</v>
      </c>
      <c r="D8" s="12">
        <f t="shared" ref="D8" si="5">C8*B8</f>
        <v>3490842.5200000005</v>
      </c>
      <c r="E8" s="55">
        <v>101804</v>
      </c>
      <c r="F8" s="12">
        <f t="shared" ref="F8" si="6">E8*B8</f>
        <v>3525472.5200000005</v>
      </c>
      <c r="G8" s="42" t="s">
        <v>12</v>
      </c>
    </row>
    <row r="9" spans="1:12" s="38" customFormat="1" x14ac:dyDescent="0.25">
      <c r="A9" s="43" t="s">
        <v>46</v>
      </c>
      <c r="B9" s="40">
        <v>48.45</v>
      </c>
      <c r="C9" s="8">
        <f>78888+100+500+100+100+1000+500+500+1000+100+2000+2000+500+100</f>
        <v>87388</v>
      </c>
      <c r="D9" s="12">
        <f t="shared" ref="D9:D12" si="7">C9*B9</f>
        <v>4233948.6000000006</v>
      </c>
      <c r="E9" s="8">
        <v>88388</v>
      </c>
      <c r="F9" s="12">
        <f t="shared" ref="F9:F10" si="8">E9*B9</f>
        <v>4282398.6000000006</v>
      </c>
      <c r="G9" s="42" t="s">
        <v>12</v>
      </c>
    </row>
    <row r="10" spans="1:12" s="38" customFormat="1" x14ac:dyDescent="0.25">
      <c r="A10" s="43" t="s">
        <v>46</v>
      </c>
      <c r="B10" s="40">
        <v>55.6</v>
      </c>
      <c r="C10" s="8">
        <f>74053+100+500+100+100+500+200+500+1000+100+2000+2000+500+100</f>
        <v>81753</v>
      </c>
      <c r="D10" s="12">
        <f t="shared" si="7"/>
        <v>4545466.8</v>
      </c>
      <c r="E10" s="8">
        <v>82753</v>
      </c>
      <c r="F10" s="12">
        <f t="shared" si="8"/>
        <v>4601066.8</v>
      </c>
      <c r="G10" s="42" t="s">
        <v>12</v>
      </c>
    </row>
    <row r="11" spans="1:12" s="38" customFormat="1" x14ac:dyDescent="0.25">
      <c r="A11" s="47" t="s">
        <v>47</v>
      </c>
      <c r="B11" s="48">
        <v>60.64</v>
      </c>
      <c r="C11" s="49">
        <f>71053+100+500+100+100+500+200+500+1000+100+2000+2000+500+100</f>
        <v>78753</v>
      </c>
      <c r="D11" s="12">
        <f t="shared" si="7"/>
        <v>4775581.92</v>
      </c>
      <c r="E11" s="50"/>
      <c r="F11" s="50"/>
      <c r="G11" s="42" t="s">
        <v>12</v>
      </c>
    </row>
    <row r="12" spans="1:12" s="38" customFormat="1" ht="15.75" thickBot="1" x14ac:dyDescent="0.3">
      <c r="A12" s="51" t="s">
        <v>47</v>
      </c>
      <c r="B12" s="52">
        <v>65.069999999999993</v>
      </c>
      <c r="C12" s="53">
        <f>69053+100+500+100+100+500+200+500+1000+100+2000+2000+500+100</f>
        <v>76753</v>
      </c>
      <c r="D12" s="25">
        <f t="shared" si="7"/>
        <v>4994317.709999999</v>
      </c>
      <c r="E12" s="53">
        <v>77753</v>
      </c>
      <c r="F12" s="25">
        <f t="shared" ref="F12" si="9">E12*B12</f>
        <v>5059387.709999999</v>
      </c>
      <c r="G12" s="54" t="s">
        <v>12</v>
      </c>
    </row>
    <row r="13" spans="1:12" s="38" customFormat="1" x14ac:dyDescent="0.25">
      <c r="A13" s="68" t="s">
        <v>60</v>
      </c>
      <c r="B13" s="69">
        <v>18.95</v>
      </c>
      <c r="C13" s="70">
        <f>116000+2000+1000+100</f>
        <v>119100</v>
      </c>
      <c r="D13" s="65">
        <f>B13*C13</f>
        <v>2256945</v>
      </c>
      <c r="E13" s="70">
        <v>120100</v>
      </c>
      <c r="F13" s="70">
        <f>E13*B13</f>
        <v>2275895</v>
      </c>
      <c r="G13" s="71" t="s">
        <v>12</v>
      </c>
    </row>
    <row r="14" spans="1:12" s="38" customFormat="1" x14ac:dyDescent="0.25">
      <c r="A14" s="63" t="s">
        <v>60</v>
      </c>
      <c r="B14" s="64">
        <v>20.67</v>
      </c>
      <c r="C14" s="65">
        <f>103000+7000+2000+1000+3000+100</f>
        <v>116100</v>
      </c>
      <c r="D14" s="65">
        <f>C14*B14</f>
        <v>2399787</v>
      </c>
      <c r="E14" s="65">
        <v>117100</v>
      </c>
      <c r="F14" s="65">
        <f>E14*B14</f>
        <v>2420457</v>
      </c>
      <c r="G14" s="66" t="s">
        <v>12</v>
      </c>
    </row>
    <row r="15" spans="1:12" s="38" customFormat="1" x14ac:dyDescent="0.25">
      <c r="A15" s="43" t="s">
        <v>59</v>
      </c>
      <c r="B15" s="44">
        <v>34.630000000000003</v>
      </c>
      <c r="C15" s="45">
        <f>79904+200+1000+500+100+2000+1000+3000+1000+3000+2000+2000+2000+3000+100</f>
        <v>100804</v>
      </c>
      <c r="D15" s="12">
        <f t="shared" ref="D15" si="10">C15*B15</f>
        <v>3490842.5200000005</v>
      </c>
      <c r="E15" s="55">
        <v>101804</v>
      </c>
      <c r="F15" s="12">
        <f t="shared" ref="F15" si="11">E15*B15</f>
        <v>3525472.5200000005</v>
      </c>
      <c r="G15" s="42" t="s">
        <v>12</v>
      </c>
    </row>
    <row r="16" spans="1:12" s="38" customFormat="1" x14ac:dyDescent="0.25">
      <c r="A16" s="47" t="s">
        <v>62</v>
      </c>
      <c r="B16" s="40">
        <v>38.25</v>
      </c>
      <c r="C16" s="8">
        <f>88000+2000+2000+2000+3000+100</f>
        <v>97100</v>
      </c>
      <c r="D16" s="12">
        <f>C16*B16</f>
        <v>3714075</v>
      </c>
      <c r="E16" s="41">
        <v>98100</v>
      </c>
      <c r="F16" s="12">
        <f>E16*B16</f>
        <v>3752325</v>
      </c>
      <c r="G16" s="42" t="s">
        <v>12</v>
      </c>
    </row>
    <row r="17" spans="1:11" s="38" customFormat="1" x14ac:dyDescent="0.25">
      <c r="A17" s="39" t="s">
        <v>59</v>
      </c>
      <c r="B17" s="40">
        <v>39</v>
      </c>
      <c r="C17" s="8">
        <f>77374+200+500+100+100+2000+500+3000+1000+3000+2000+2000+2000+3000+100</f>
        <v>96874</v>
      </c>
      <c r="D17" s="12">
        <f>C17*B17</f>
        <v>3778086</v>
      </c>
      <c r="E17" s="8">
        <v>97874</v>
      </c>
      <c r="F17" s="12">
        <f>E17*B17</f>
        <v>3817086</v>
      </c>
      <c r="G17" s="42" t="s">
        <v>12</v>
      </c>
    </row>
    <row r="18" spans="1:11" s="38" customFormat="1" x14ac:dyDescent="0.25">
      <c r="A18" s="43" t="s">
        <v>63</v>
      </c>
      <c r="B18" s="44">
        <v>40.89</v>
      </c>
      <c r="C18" s="45">
        <f>89000+2000+2000+500+100</f>
        <v>93600</v>
      </c>
      <c r="D18" s="46">
        <f t="shared" ref="D18:D22" si="12">C18*B18</f>
        <v>3827304</v>
      </c>
      <c r="E18" s="55">
        <v>94600</v>
      </c>
      <c r="F18" s="46">
        <f t="shared" ref="F18:F22" si="13">E18*B18</f>
        <v>3868194</v>
      </c>
      <c r="G18" s="10" t="s">
        <v>12</v>
      </c>
    </row>
    <row r="19" spans="1:11" s="38" customFormat="1" x14ac:dyDescent="0.25">
      <c r="A19" s="47" t="s">
        <v>63</v>
      </c>
      <c r="B19" s="40">
        <v>43.2</v>
      </c>
      <c r="C19" s="8">
        <f>87000+2000+2000+500+100</f>
        <v>91600</v>
      </c>
      <c r="D19" s="12">
        <f t="shared" si="12"/>
        <v>3957120.0000000005</v>
      </c>
      <c r="E19" s="41">
        <v>92600</v>
      </c>
      <c r="F19" s="12">
        <f t="shared" si="13"/>
        <v>4000320.0000000005</v>
      </c>
      <c r="G19" s="42" t="s">
        <v>12</v>
      </c>
    </row>
    <row r="20" spans="1:11" s="38" customFormat="1" x14ac:dyDescent="0.25">
      <c r="A20" s="47" t="s">
        <v>63</v>
      </c>
      <c r="B20" s="40">
        <v>45.32</v>
      </c>
      <c r="C20" s="8">
        <f>86000+2000+2000+500+100</f>
        <v>90600</v>
      </c>
      <c r="D20" s="12">
        <f t="shared" si="12"/>
        <v>4105992</v>
      </c>
      <c r="E20" s="41">
        <v>91600</v>
      </c>
      <c r="F20" s="12">
        <f t="shared" si="13"/>
        <v>4151312</v>
      </c>
      <c r="G20" s="42" t="s">
        <v>12</v>
      </c>
    </row>
    <row r="21" spans="1:11" s="38" customFormat="1" x14ac:dyDescent="0.25">
      <c r="A21" s="47" t="s">
        <v>63</v>
      </c>
      <c r="B21" s="40">
        <v>48.45</v>
      </c>
      <c r="C21" s="8">
        <f>82788+2000+2000+500+100</f>
        <v>87388</v>
      </c>
      <c r="D21" s="12">
        <f t="shared" si="12"/>
        <v>4233948.6000000006</v>
      </c>
      <c r="E21" s="41">
        <v>88388</v>
      </c>
      <c r="F21" s="12">
        <f t="shared" si="13"/>
        <v>4282398.6000000006</v>
      </c>
      <c r="G21" s="42" t="s">
        <v>12</v>
      </c>
    </row>
    <row r="22" spans="1:11" s="38" customFormat="1" ht="15.75" thickBot="1" x14ac:dyDescent="0.3">
      <c r="A22" s="72" t="s">
        <v>63</v>
      </c>
      <c r="B22" s="73">
        <v>55.52</v>
      </c>
      <c r="C22" s="53">
        <f>77153+2000+2000+500+100</f>
        <v>81753</v>
      </c>
      <c r="D22" s="25">
        <f t="shared" si="12"/>
        <v>4538926.5600000005</v>
      </c>
      <c r="E22" s="74">
        <v>82753</v>
      </c>
      <c r="F22" s="25">
        <f t="shared" si="13"/>
        <v>4594446.5600000005</v>
      </c>
      <c r="G22" s="26" t="s">
        <v>12</v>
      </c>
    </row>
    <row r="23" spans="1:11" x14ac:dyDescent="0.25">
      <c r="A23" s="68" t="s">
        <v>68</v>
      </c>
      <c r="B23" s="69">
        <v>18.95</v>
      </c>
      <c r="C23" s="70">
        <f>116000+2000+1000+100</f>
        <v>119100</v>
      </c>
      <c r="D23" s="65">
        <f>B23*C23</f>
        <v>2256945</v>
      </c>
      <c r="E23" s="70">
        <v>120100</v>
      </c>
      <c r="F23" s="70">
        <f>E23*B23</f>
        <v>2275895</v>
      </c>
      <c r="G23" s="71" t="s">
        <v>12</v>
      </c>
      <c r="J23" s="38"/>
      <c r="K23" s="38"/>
    </row>
    <row r="24" spans="1:11" x14ac:dyDescent="0.25">
      <c r="A24" s="63" t="s">
        <v>68</v>
      </c>
      <c r="B24" s="64">
        <v>20.67</v>
      </c>
      <c r="C24" s="65">
        <f>103000+7000+2000+1000+3000+100</f>
        <v>116100</v>
      </c>
      <c r="D24" s="65">
        <f>C24*B24</f>
        <v>2399787</v>
      </c>
      <c r="E24" s="65">
        <v>117100</v>
      </c>
      <c r="F24" s="65">
        <f>E24*B24</f>
        <v>2420457</v>
      </c>
      <c r="G24" s="66" t="s">
        <v>12</v>
      </c>
      <c r="J24" s="38"/>
      <c r="K24" s="38"/>
    </row>
    <row r="25" spans="1:11" x14ac:dyDescent="0.25">
      <c r="A25" s="43" t="s">
        <v>69</v>
      </c>
      <c r="B25" s="44">
        <v>34.630000000000003</v>
      </c>
      <c r="C25" s="45">
        <f>79904+200+1000+500+100+2000+1000+3000+1000+3000+2000+2000+2000+3000+100</f>
        <v>100804</v>
      </c>
      <c r="D25" s="12">
        <f t="shared" ref="D25" si="14">C25*B25</f>
        <v>3490842.5200000005</v>
      </c>
      <c r="E25" s="55">
        <v>101804</v>
      </c>
      <c r="F25" s="12">
        <f t="shared" ref="F25" si="15">E25*B25</f>
        <v>3525472.5200000005</v>
      </c>
      <c r="G25" s="42" t="s">
        <v>12</v>
      </c>
      <c r="J25" s="38"/>
      <c r="K25" s="38"/>
    </row>
    <row r="26" spans="1:11" x14ac:dyDescent="0.25">
      <c r="A26" s="47" t="s">
        <v>70</v>
      </c>
      <c r="B26" s="40">
        <v>38.25</v>
      </c>
      <c r="C26" s="8">
        <f>88000+2000+2000+2000+3000+100</f>
        <v>97100</v>
      </c>
      <c r="D26" s="12">
        <f>C26*B26</f>
        <v>3714075</v>
      </c>
      <c r="E26" s="41">
        <v>98100</v>
      </c>
      <c r="F26" s="12">
        <f>E26*B26</f>
        <v>3752325</v>
      </c>
      <c r="G26" s="42" t="s">
        <v>12</v>
      </c>
      <c r="J26" s="38"/>
      <c r="K26" s="38"/>
    </row>
    <row r="27" spans="1:11" x14ac:dyDescent="0.25">
      <c r="A27" s="39" t="s">
        <v>69</v>
      </c>
      <c r="B27" s="40">
        <v>39</v>
      </c>
      <c r="C27" s="8">
        <f>77374+200+500+100+100+2000+500+3000+1000+3000+2000+2000+2000+3000+100</f>
        <v>96874</v>
      </c>
      <c r="D27" s="12">
        <f>C27*B27</f>
        <v>3778086</v>
      </c>
      <c r="E27" s="8">
        <v>97874</v>
      </c>
      <c r="F27" s="12">
        <f>E27*B27</f>
        <v>3817086</v>
      </c>
      <c r="G27" s="42" t="s">
        <v>12</v>
      </c>
      <c r="J27" s="38"/>
      <c r="K27" s="38"/>
    </row>
    <row r="28" spans="1:11" x14ac:dyDescent="0.25">
      <c r="A28" s="43" t="s">
        <v>71</v>
      </c>
      <c r="B28" s="44">
        <v>40.89</v>
      </c>
      <c r="C28" s="45">
        <f>89000+2000+2000+500+100</f>
        <v>93600</v>
      </c>
      <c r="D28" s="46">
        <f t="shared" ref="D28:D32" si="16">C28*B28</f>
        <v>3827304</v>
      </c>
      <c r="E28" s="55">
        <v>94600</v>
      </c>
      <c r="F28" s="46">
        <f t="shared" ref="F28:F32" si="17">E28*B28</f>
        <v>3868194</v>
      </c>
      <c r="G28" s="10" t="s">
        <v>12</v>
      </c>
      <c r="J28" s="38"/>
      <c r="K28" s="38"/>
    </row>
    <row r="29" spans="1:11" x14ac:dyDescent="0.25">
      <c r="A29" s="47" t="s">
        <v>71</v>
      </c>
      <c r="B29" s="40">
        <v>43.2</v>
      </c>
      <c r="C29" s="8">
        <f>87000+2000+2000+500+100</f>
        <v>91600</v>
      </c>
      <c r="D29" s="12">
        <f t="shared" si="16"/>
        <v>3957120.0000000005</v>
      </c>
      <c r="E29" s="41">
        <v>92600</v>
      </c>
      <c r="F29" s="12">
        <f t="shared" si="17"/>
        <v>4000320.0000000005</v>
      </c>
      <c r="G29" s="42" t="s">
        <v>12</v>
      </c>
      <c r="J29" s="38"/>
      <c r="K29" s="38"/>
    </row>
    <row r="30" spans="1:11" x14ac:dyDescent="0.25">
      <c r="A30" s="47" t="s">
        <v>71</v>
      </c>
      <c r="B30" s="40">
        <v>45.32</v>
      </c>
      <c r="C30" s="8">
        <f>86000+2000+2000+500+100</f>
        <v>90600</v>
      </c>
      <c r="D30" s="12">
        <f t="shared" si="16"/>
        <v>4105992</v>
      </c>
      <c r="E30" s="41">
        <v>91600</v>
      </c>
      <c r="F30" s="12">
        <f t="shared" si="17"/>
        <v>4151312</v>
      </c>
      <c r="G30" s="42" t="s">
        <v>12</v>
      </c>
      <c r="J30" s="38"/>
      <c r="K30" s="38"/>
    </row>
    <row r="31" spans="1:11" x14ac:dyDescent="0.25">
      <c r="A31" s="47" t="s">
        <v>71</v>
      </c>
      <c r="B31" s="40">
        <v>48.45</v>
      </c>
      <c r="C31" s="8">
        <f>82788+2000+2000+500+100</f>
        <v>87388</v>
      </c>
      <c r="D31" s="12">
        <f t="shared" si="16"/>
        <v>4233948.6000000006</v>
      </c>
      <c r="E31" s="41">
        <v>88388</v>
      </c>
      <c r="F31" s="12">
        <f t="shared" si="17"/>
        <v>4282398.6000000006</v>
      </c>
      <c r="G31" s="42" t="s">
        <v>12</v>
      </c>
      <c r="J31" s="38"/>
      <c r="K31" s="38"/>
    </row>
    <row r="32" spans="1:11" ht="15.75" thickBot="1" x14ac:dyDescent="0.3">
      <c r="A32" s="72" t="s">
        <v>71</v>
      </c>
      <c r="B32" s="73">
        <v>55.52</v>
      </c>
      <c r="C32" s="53">
        <f>77153+2000+2000+500+100</f>
        <v>81753</v>
      </c>
      <c r="D32" s="25">
        <f t="shared" si="16"/>
        <v>4538926.5600000005</v>
      </c>
      <c r="E32" s="74">
        <v>82753</v>
      </c>
      <c r="F32" s="25">
        <f t="shared" si="17"/>
        <v>4594446.5600000005</v>
      </c>
      <c r="G32" s="26" t="s">
        <v>12</v>
      </c>
      <c r="J32" s="38"/>
      <c r="K32" s="38"/>
    </row>
    <row r="34" spans="1:12" s="2" customFormat="1" ht="27.75" customHeight="1" thickBot="1" x14ac:dyDescent="0.35">
      <c r="A34" s="24" t="s">
        <v>85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40" t="s">
        <v>82</v>
      </c>
      <c r="B36" s="141">
        <v>48.45</v>
      </c>
      <c r="C36" s="137"/>
      <c r="D36" s="138"/>
      <c r="E36" s="74">
        <f>F36/B36</f>
        <v>92261.023157894742</v>
      </c>
      <c r="F36" s="112">
        <v>4470046.5720000006</v>
      </c>
      <c r="G36" s="139" t="s">
        <v>81</v>
      </c>
      <c r="I36" s="18"/>
      <c r="J36" s="18"/>
      <c r="K36" s="18"/>
      <c r="L36" s="18"/>
    </row>
    <row r="37" spans="1:12" x14ac:dyDescent="0.25">
      <c r="A37" s="47" t="s">
        <v>41</v>
      </c>
      <c r="B37" s="40">
        <v>28.07</v>
      </c>
      <c r="C37" s="45">
        <v>110549.64000000001</v>
      </c>
      <c r="D37" s="128">
        <f>B37*C37</f>
        <v>3103128.3948000004</v>
      </c>
      <c r="E37" s="55">
        <v>111569.64000000001</v>
      </c>
      <c r="F37" s="128">
        <f>B37*E37</f>
        <v>3131759.7948000003</v>
      </c>
      <c r="G37" s="10" t="s">
        <v>12</v>
      </c>
      <c r="J37" s="109"/>
    </row>
    <row r="38" spans="1:12" ht="15.75" thickBot="1" x14ac:dyDescent="0.3">
      <c r="A38" s="51" t="s">
        <v>42</v>
      </c>
      <c r="B38" s="73">
        <v>55.6</v>
      </c>
      <c r="C38" s="53">
        <v>83388.06</v>
      </c>
      <c r="D38" s="112">
        <f t="shared" ref="D38:D65" si="18">B38*C38</f>
        <v>4636376.1359999999</v>
      </c>
      <c r="E38" s="74">
        <v>84408.06</v>
      </c>
      <c r="F38" s="112">
        <f t="shared" ref="F38:F65" si="19">B38*E38</f>
        <v>4693088.1359999999</v>
      </c>
      <c r="G38" s="26" t="s">
        <v>12</v>
      </c>
      <c r="J38" s="109"/>
    </row>
    <row r="39" spans="1:12" x14ac:dyDescent="0.25">
      <c r="A39" s="43" t="s">
        <v>43</v>
      </c>
      <c r="B39" s="40">
        <v>55.6</v>
      </c>
      <c r="C39" s="45">
        <v>83388.06</v>
      </c>
      <c r="D39" s="128">
        <f t="shared" si="18"/>
        <v>4636376.1359999999</v>
      </c>
      <c r="E39" s="55">
        <v>84408.06</v>
      </c>
      <c r="F39" s="128">
        <f t="shared" si="19"/>
        <v>4693088.1359999999</v>
      </c>
      <c r="G39" s="42" t="s">
        <v>12</v>
      </c>
      <c r="J39" s="109"/>
    </row>
    <row r="40" spans="1:12" ht="15.75" thickBot="1" x14ac:dyDescent="0.3">
      <c r="A40" s="51" t="s">
        <v>44</v>
      </c>
      <c r="B40" s="52">
        <v>65.069999999999993</v>
      </c>
      <c r="C40" s="53">
        <v>78288.06</v>
      </c>
      <c r="D40" s="112">
        <f t="shared" si="18"/>
        <v>5094204.064199999</v>
      </c>
      <c r="E40" s="74">
        <v>79308.06</v>
      </c>
      <c r="F40" s="112">
        <f t="shared" si="19"/>
        <v>5160575.4641999993</v>
      </c>
      <c r="G40" s="54" t="s">
        <v>12</v>
      </c>
      <c r="J40" s="109"/>
    </row>
    <row r="41" spans="1:12" x14ac:dyDescent="0.25">
      <c r="A41" s="43" t="s">
        <v>45</v>
      </c>
      <c r="B41" s="44">
        <v>34.630000000000003</v>
      </c>
      <c r="C41" s="45">
        <v>102820.08</v>
      </c>
      <c r="D41" s="128">
        <f t="shared" si="18"/>
        <v>3560659.3704000004</v>
      </c>
      <c r="E41" s="55">
        <v>103840.08</v>
      </c>
      <c r="F41" s="128">
        <f t="shared" si="19"/>
        <v>3595981.9704000005</v>
      </c>
      <c r="G41" s="42" t="s">
        <v>12</v>
      </c>
      <c r="J41" s="109"/>
    </row>
    <row r="42" spans="1:12" x14ac:dyDescent="0.25">
      <c r="A42" s="43" t="s">
        <v>46</v>
      </c>
      <c r="B42" s="40">
        <v>48.45</v>
      </c>
      <c r="C42" s="8">
        <v>89135.760000000009</v>
      </c>
      <c r="D42" s="114">
        <f t="shared" si="18"/>
        <v>4318627.5720000006</v>
      </c>
      <c r="E42" s="41">
        <v>90155.760000000009</v>
      </c>
      <c r="F42" s="114">
        <f t="shared" si="19"/>
        <v>4368046.5720000006</v>
      </c>
      <c r="G42" s="42" t="s">
        <v>12</v>
      </c>
      <c r="J42" s="109"/>
    </row>
    <row r="43" spans="1:12" x14ac:dyDescent="0.25">
      <c r="A43" s="43" t="s">
        <v>46</v>
      </c>
      <c r="B43" s="40">
        <v>55.6</v>
      </c>
      <c r="C43" s="8">
        <v>83388.06</v>
      </c>
      <c r="D43" s="114">
        <f t="shared" si="18"/>
        <v>4636376.1359999999</v>
      </c>
      <c r="E43" s="41">
        <v>84408.06</v>
      </c>
      <c r="F43" s="114">
        <f t="shared" si="19"/>
        <v>4693088.1359999999</v>
      </c>
      <c r="G43" s="42" t="s">
        <v>12</v>
      </c>
      <c r="J43" s="109"/>
    </row>
    <row r="44" spans="1:12" x14ac:dyDescent="0.25">
      <c r="A44" s="47" t="s">
        <v>47</v>
      </c>
      <c r="B44" s="48">
        <v>60.64</v>
      </c>
      <c r="C44" s="8">
        <v>80328.06</v>
      </c>
      <c r="D44" s="114">
        <f t="shared" si="18"/>
        <v>4871093.5583999995</v>
      </c>
      <c r="E44" s="12"/>
      <c r="F44" s="114"/>
      <c r="G44" s="42" t="s">
        <v>12</v>
      </c>
      <c r="J44" s="109"/>
    </row>
    <row r="45" spans="1:12" ht="15.75" thickBot="1" x14ac:dyDescent="0.3">
      <c r="A45" s="51" t="s">
        <v>47</v>
      </c>
      <c r="B45" s="52">
        <v>65.069999999999993</v>
      </c>
      <c r="C45" s="53">
        <v>78288.06</v>
      </c>
      <c r="D45" s="112">
        <f t="shared" si="18"/>
        <v>5094204.064199999</v>
      </c>
      <c r="E45" s="74">
        <v>79308.06</v>
      </c>
      <c r="F45" s="112">
        <f t="shared" si="19"/>
        <v>5160575.4641999993</v>
      </c>
      <c r="G45" s="54" t="s">
        <v>12</v>
      </c>
      <c r="J45" s="109"/>
    </row>
    <row r="46" spans="1:12" x14ac:dyDescent="0.25">
      <c r="A46" s="68" t="s">
        <v>60</v>
      </c>
      <c r="B46" s="69">
        <v>18.95</v>
      </c>
      <c r="C46" s="130">
        <v>121482</v>
      </c>
      <c r="D46" s="131">
        <f t="shared" si="18"/>
        <v>2302083.9</v>
      </c>
      <c r="E46" s="130">
        <v>122502</v>
      </c>
      <c r="F46" s="131">
        <f t="shared" si="19"/>
        <v>2321412.9</v>
      </c>
      <c r="G46" s="71" t="s">
        <v>12</v>
      </c>
      <c r="J46" s="109"/>
    </row>
    <row r="47" spans="1:12" x14ac:dyDescent="0.25">
      <c r="A47" s="63" t="s">
        <v>60</v>
      </c>
      <c r="B47" s="64">
        <v>20.67</v>
      </c>
      <c r="C47" s="65">
        <v>118422</v>
      </c>
      <c r="D47" s="127">
        <f t="shared" si="18"/>
        <v>2447782.7400000002</v>
      </c>
      <c r="E47" s="65">
        <v>119442</v>
      </c>
      <c r="F47" s="127">
        <f t="shared" si="19"/>
        <v>2468866.14</v>
      </c>
      <c r="G47" s="66" t="s">
        <v>12</v>
      </c>
      <c r="J47" s="109"/>
    </row>
    <row r="48" spans="1:12" x14ac:dyDescent="0.25">
      <c r="A48" s="43" t="s">
        <v>59</v>
      </c>
      <c r="B48" s="44">
        <v>34.630000000000003</v>
      </c>
      <c r="C48" s="8">
        <v>102820.08</v>
      </c>
      <c r="D48" s="114">
        <f t="shared" si="18"/>
        <v>3560659.3704000004</v>
      </c>
      <c r="E48" s="41">
        <v>103840.08</v>
      </c>
      <c r="F48" s="114">
        <f t="shared" si="19"/>
        <v>3595981.9704000005</v>
      </c>
      <c r="G48" s="42" t="s">
        <v>12</v>
      </c>
      <c r="J48" s="109"/>
    </row>
    <row r="49" spans="1:10" x14ac:dyDescent="0.25">
      <c r="A49" s="47" t="s">
        <v>62</v>
      </c>
      <c r="B49" s="40">
        <v>38.25</v>
      </c>
      <c r="C49" s="8">
        <v>99042</v>
      </c>
      <c r="D49" s="114">
        <f t="shared" si="18"/>
        <v>3788356.5</v>
      </c>
      <c r="E49" s="41">
        <v>100062</v>
      </c>
      <c r="F49" s="114">
        <f t="shared" si="19"/>
        <v>3827371.5</v>
      </c>
      <c r="G49" s="42" t="s">
        <v>12</v>
      </c>
      <c r="J49" s="109"/>
    </row>
    <row r="50" spans="1:10" x14ac:dyDescent="0.25">
      <c r="A50" s="39" t="s">
        <v>59</v>
      </c>
      <c r="B50" s="40">
        <v>39</v>
      </c>
      <c r="C50" s="8">
        <v>98811.48000000001</v>
      </c>
      <c r="D50" s="114">
        <f t="shared" si="18"/>
        <v>3853647.72</v>
      </c>
      <c r="E50" s="41">
        <v>99831.48000000001</v>
      </c>
      <c r="F50" s="114">
        <f t="shared" si="19"/>
        <v>3893427.72</v>
      </c>
      <c r="G50" s="42" t="s">
        <v>12</v>
      </c>
      <c r="J50" s="109"/>
    </row>
    <row r="51" spans="1:10" x14ac:dyDescent="0.25">
      <c r="A51" s="43" t="s">
        <v>63</v>
      </c>
      <c r="B51" s="44">
        <v>40.89</v>
      </c>
      <c r="C51" s="8">
        <v>95472</v>
      </c>
      <c r="D51" s="114">
        <f t="shared" si="18"/>
        <v>3903850.08</v>
      </c>
      <c r="E51" s="41">
        <v>96492</v>
      </c>
      <c r="F51" s="114">
        <f t="shared" si="19"/>
        <v>3945557.88</v>
      </c>
      <c r="G51" s="10" t="s">
        <v>12</v>
      </c>
      <c r="J51" s="109"/>
    </row>
    <row r="52" spans="1:10" x14ac:dyDescent="0.25">
      <c r="A52" s="47" t="s">
        <v>63</v>
      </c>
      <c r="B52" s="40">
        <v>43.2</v>
      </c>
      <c r="C52" s="8">
        <v>93432</v>
      </c>
      <c r="D52" s="114">
        <f t="shared" si="18"/>
        <v>4036262.4000000004</v>
      </c>
      <c r="E52" s="41">
        <v>94452</v>
      </c>
      <c r="F52" s="114">
        <f t="shared" si="19"/>
        <v>4080326.4000000004</v>
      </c>
      <c r="G52" s="42" t="s">
        <v>12</v>
      </c>
      <c r="J52" s="109"/>
    </row>
    <row r="53" spans="1:10" x14ac:dyDescent="0.25">
      <c r="A53" s="47" t="s">
        <v>63</v>
      </c>
      <c r="B53" s="40">
        <v>45.32</v>
      </c>
      <c r="C53" s="8">
        <v>92412</v>
      </c>
      <c r="D53" s="114">
        <f t="shared" si="18"/>
        <v>4188111.84</v>
      </c>
      <c r="E53" s="41">
        <v>93432</v>
      </c>
      <c r="F53" s="114">
        <f t="shared" si="19"/>
        <v>4234338.24</v>
      </c>
      <c r="G53" s="42" t="s">
        <v>12</v>
      </c>
      <c r="J53" s="109"/>
    </row>
    <row r="54" spans="1:10" x14ac:dyDescent="0.25">
      <c r="A54" s="47" t="s">
        <v>63</v>
      </c>
      <c r="B54" s="40">
        <v>48.45</v>
      </c>
      <c r="C54" s="8">
        <v>89135.760000000009</v>
      </c>
      <c r="D54" s="114">
        <f t="shared" si="18"/>
        <v>4318627.5720000006</v>
      </c>
      <c r="E54" s="41">
        <v>90155.760000000009</v>
      </c>
      <c r="F54" s="114">
        <f t="shared" si="19"/>
        <v>4368046.5720000006</v>
      </c>
      <c r="G54" s="42" t="s">
        <v>12</v>
      </c>
      <c r="J54" s="109"/>
    </row>
    <row r="55" spans="1:10" ht="15.75" thickBot="1" x14ac:dyDescent="0.3">
      <c r="A55" s="72" t="s">
        <v>63</v>
      </c>
      <c r="B55" s="73">
        <v>55.52</v>
      </c>
      <c r="C55" s="53">
        <v>83388.060000000012</v>
      </c>
      <c r="D55" s="112">
        <f t="shared" si="18"/>
        <v>4629705.0912000006</v>
      </c>
      <c r="E55" s="74">
        <v>84408.060000000012</v>
      </c>
      <c r="F55" s="112">
        <f t="shared" si="19"/>
        <v>4686335.491200001</v>
      </c>
      <c r="G55" s="26" t="s">
        <v>12</v>
      </c>
      <c r="J55" s="109"/>
    </row>
    <row r="56" spans="1:10" x14ac:dyDescent="0.25">
      <c r="A56" s="68" t="s">
        <v>68</v>
      </c>
      <c r="B56" s="69">
        <v>18.95</v>
      </c>
      <c r="C56" s="130">
        <v>121482</v>
      </c>
      <c r="D56" s="131">
        <f t="shared" si="18"/>
        <v>2302083.9</v>
      </c>
      <c r="E56" s="130">
        <v>122502</v>
      </c>
      <c r="F56" s="131">
        <f t="shared" si="19"/>
        <v>2321412.9</v>
      </c>
      <c r="G56" s="129" t="s">
        <v>12</v>
      </c>
      <c r="J56" s="109"/>
    </row>
    <row r="57" spans="1:10" x14ac:dyDescent="0.25">
      <c r="A57" s="63" t="s">
        <v>68</v>
      </c>
      <c r="B57" s="64">
        <v>20.67</v>
      </c>
      <c r="C57" s="65">
        <v>118422</v>
      </c>
      <c r="D57" s="127">
        <f t="shared" si="18"/>
        <v>2447782.7400000002</v>
      </c>
      <c r="E57" s="65">
        <v>119442</v>
      </c>
      <c r="F57" s="127">
        <f t="shared" si="19"/>
        <v>2468866.14</v>
      </c>
      <c r="G57" s="66" t="s">
        <v>12</v>
      </c>
      <c r="J57" s="109"/>
    </row>
    <row r="58" spans="1:10" x14ac:dyDescent="0.25">
      <c r="A58" s="43" t="s">
        <v>69</v>
      </c>
      <c r="B58" s="44">
        <v>34.630000000000003</v>
      </c>
      <c r="C58" s="8">
        <v>102820.08</v>
      </c>
      <c r="D58" s="114">
        <f t="shared" si="18"/>
        <v>3560659.3704000004</v>
      </c>
      <c r="E58" s="41">
        <v>103840.08</v>
      </c>
      <c r="F58" s="114">
        <f t="shared" si="19"/>
        <v>3595981.9704000005</v>
      </c>
      <c r="G58" s="42" t="s">
        <v>12</v>
      </c>
      <c r="J58" s="109"/>
    </row>
    <row r="59" spans="1:10" x14ac:dyDescent="0.25">
      <c r="A59" s="47" t="s">
        <v>70</v>
      </c>
      <c r="B59" s="40">
        <v>38.25</v>
      </c>
      <c r="C59" s="8">
        <v>99042</v>
      </c>
      <c r="D59" s="114">
        <f t="shared" si="18"/>
        <v>3788356.5</v>
      </c>
      <c r="E59" s="41">
        <v>100062</v>
      </c>
      <c r="F59" s="114">
        <f t="shared" si="19"/>
        <v>3827371.5</v>
      </c>
      <c r="G59" s="42" t="s">
        <v>12</v>
      </c>
      <c r="J59" s="109"/>
    </row>
    <row r="60" spans="1:10" x14ac:dyDescent="0.25">
      <c r="A60" s="39" t="s">
        <v>69</v>
      </c>
      <c r="B60" s="40">
        <v>39</v>
      </c>
      <c r="C60" s="8">
        <v>98811.48000000001</v>
      </c>
      <c r="D60" s="114">
        <f t="shared" si="18"/>
        <v>3853647.72</v>
      </c>
      <c r="E60" s="41">
        <v>99831.48000000001</v>
      </c>
      <c r="F60" s="114">
        <f t="shared" si="19"/>
        <v>3893427.72</v>
      </c>
      <c r="G60" s="42" t="s">
        <v>12</v>
      </c>
      <c r="J60" s="109"/>
    </row>
    <row r="61" spans="1:10" x14ac:dyDescent="0.25">
      <c r="A61" s="43" t="s">
        <v>71</v>
      </c>
      <c r="B61" s="44">
        <v>40.89</v>
      </c>
      <c r="C61" s="8">
        <v>95472</v>
      </c>
      <c r="D61" s="114">
        <f t="shared" si="18"/>
        <v>3903850.08</v>
      </c>
      <c r="E61" s="41">
        <v>96492</v>
      </c>
      <c r="F61" s="114">
        <f t="shared" si="19"/>
        <v>3945557.88</v>
      </c>
      <c r="G61" s="10" t="s">
        <v>12</v>
      </c>
      <c r="J61" s="109"/>
    </row>
    <row r="62" spans="1:10" x14ac:dyDescent="0.25">
      <c r="A62" s="47" t="s">
        <v>71</v>
      </c>
      <c r="B62" s="40">
        <v>43.2</v>
      </c>
      <c r="C62" s="8">
        <v>93432</v>
      </c>
      <c r="D62" s="114">
        <f t="shared" si="18"/>
        <v>4036262.4000000004</v>
      </c>
      <c r="E62" s="41">
        <v>94452</v>
      </c>
      <c r="F62" s="114">
        <f t="shared" si="19"/>
        <v>4080326.4000000004</v>
      </c>
      <c r="G62" s="42" t="s">
        <v>12</v>
      </c>
      <c r="J62" s="109"/>
    </row>
    <row r="63" spans="1:10" x14ac:dyDescent="0.25">
      <c r="A63" s="47" t="s">
        <v>71</v>
      </c>
      <c r="B63" s="40">
        <v>45.32</v>
      </c>
      <c r="C63" s="8">
        <v>92412</v>
      </c>
      <c r="D63" s="114">
        <f t="shared" si="18"/>
        <v>4188111.84</v>
      </c>
      <c r="E63" s="41">
        <v>93432</v>
      </c>
      <c r="F63" s="114">
        <f t="shared" si="19"/>
        <v>4234338.24</v>
      </c>
      <c r="G63" s="42" t="s">
        <v>12</v>
      </c>
      <c r="J63" s="109"/>
    </row>
    <row r="64" spans="1:10" x14ac:dyDescent="0.25">
      <c r="A64" s="47" t="s">
        <v>71</v>
      </c>
      <c r="B64" s="40">
        <v>48.45</v>
      </c>
      <c r="C64" s="8">
        <v>89135.760000000009</v>
      </c>
      <c r="D64" s="114">
        <f t="shared" si="18"/>
        <v>4318627.5720000006</v>
      </c>
      <c r="E64" s="41">
        <v>90155.760000000009</v>
      </c>
      <c r="F64" s="114">
        <f t="shared" si="19"/>
        <v>4368046.5720000006</v>
      </c>
      <c r="G64" s="42" t="s">
        <v>12</v>
      </c>
      <c r="J64" s="109"/>
    </row>
    <row r="65" spans="1:12" ht="15.75" thickBot="1" x14ac:dyDescent="0.3">
      <c r="A65" s="72" t="s">
        <v>71</v>
      </c>
      <c r="B65" s="73">
        <v>55.52</v>
      </c>
      <c r="C65" s="53">
        <v>83388.060000000012</v>
      </c>
      <c r="D65" s="112">
        <f t="shared" si="18"/>
        <v>4629705.0912000006</v>
      </c>
      <c r="E65" s="74">
        <v>84408.060000000012</v>
      </c>
      <c r="F65" s="112">
        <f t="shared" si="19"/>
        <v>4686335.491200001</v>
      </c>
      <c r="G65" s="26" t="s">
        <v>12</v>
      </c>
      <c r="J65" s="109"/>
    </row>
    <row r="67" spans="1:12" ht="19.5" thickBot="1" x14ac:dyDescent="0.35">
      <c r="A67" s="24" t="s">
        <v>86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40" t="s">
        <v>82</v>
      </c>
      <c r="B69" s="141">
        <v>48.45</v>
      </c>
      <c r="C69" s="137"/>
      <c r="D69" s="138"/>
      <c r="E69" s="74">
        <f>F69/B69</f>
        <v>85929.384313725488</v>
      </c>
      <c r="F69" s="112">
        <v>4163278.6700000004</v>
      </c>
      <c r="G69" s="139" t="s">
        <v>81</v>
      </c>
      <c r="I69" s="18"/>
      <c r="J69" s="18"/>
      <c r="K69" s="18"/>
    </row>
    <row r="70" spans="1:12" x14ac:dyDescent="0.25">
      <c r="A70" s="47" t="s">
        <v>41</v>
      </c>
      <c r="B70" s="40">
        <v>28.07</v>
      </c>
      <c r="C70" s="8">
        <f>D70/B70</f>
        <v>102962.90000000001</v>
      </c>
      <c r="D70" s="128">
        <v>2890168.6030000001</v>
      </c>
      <c r="E70" s="146">
        <f t="shared" ref="E70:E98" si="20">F70/B70</f>
        <v>103912.90000000001</v>
      </c>
      <c r="F70" s="128">
        <v>2916835.1030000001</v>
      </c>
      <c r="G70" s="10" t="s">
        <v>12</v>
      </c>
      <c r="J70" s="109"/>
    </row>
    <row r="71" spans="1:12" ht="15.75" thickBot="1" x14ac:dyDescent="0.3">
      <c r="A71" s="51" t="s">
        <v>42</v>
      </c>
      <c r="B71" s="73">
        <v>55.6</v>
      </c>
      <c r="C71" s="53">
        <f t="shared" ref="C71:C98" si="21">D71/B71</f>
        <v>77665.349999999991</v>
      </c>
      <c r="D71" s="112">
        <v>4318193.46</v>
      </c>
      <c r="E71" s="145">
        <f t="shared" si="20"/>
        <v>78615.349999999991</v>
      </c>
      <c r="F71" s="112">
        <v>4371013.46</v>
      </c>
      <c r="G71" s="26" t="s">
        <v>12</v>
      </c>
      <c r="J71" s="109"/>
    </row>
    <row r="72" spans="1:12" x14ac:dyDescent="0.25">
      <c r="A72" s="43" t="s">
        <v>43</v>
      </c>
      <c r="B72" s="40">
        <v>55.6</v>
      </c>
      <c r="C72" s="45">
        <f t="shared" si="21"/>
        <v>77665.349999999991</v>
      </c>
      <c r="D72" s="128">
        <v>4318193.46</v>
      </c>
      <c r="E72" s="146">
        <f t="shared" si="20"/>
        <v>78615.349999999991</v>
      </c>
      <c r="F72" s="128">
        <v>4371013.46</v>
      </c>
      <c r="G72" s="42" t="s">
        <v>12</v>
      </c>
      <c r="J72" s="109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72915.349999999991</v>
      </c>
      <c r="D73" s="112">
        <v>4744601.8244999992</v>
      </c>
      <c r="E73" s="145">
        <f t="shared" si="20"/>
        <v>73865.349999999991</v>
      </c>
      <c r="F73" s="112">
        <v>4806418.3244999992</v>
      </c>
      <c r="G73" s="54" t="s">
        <v>12</v>
      </c>
      <c r="J73" s="109"/>
    </row>
    <row r="74" spans="1:12" x14ac:dyDescent="0.25">
      <c r="A74" s="43" t="s">
        <v>45</v>
      </c>
      <c r="B74" s="44">
        <v>34.630000000000003</v>
      </c>
      <c r="C74" s="45">
        <f t="shared" si="21"/>
        <v>95763.8</v>
      </c>
      <c r="D74" s="128">
        <v>3316300.3940000003</v>
      </c>
      <c r="E74" s="146">
        <f t="shared" si="20"/>
        <v>96713.8</v>
      </c>
      <c r="F74" s="128">
        <v>3349198.8940000003</v>
      </c>
      <c r="G74" s="42" t="s">
        <v>12</v>
      </c>
      <c r="J74" s="109"/>
    </row>
    <row r="75" spans="1:12" x14ac:dyDescent="0.25">
      <c r="A75" s="43" t="s">
        <v>46</v>
      </c>
      <c r="B75" s="40">
        <v>48.45</v>
      </c>
      <c r="C75" s="8">
        <f t="shared" si="21"/>
        <v>83018.600000000006</v>
      </c>
      <c r="D75" s="114">
        <v>4022251.1700000004</v>
      </c>
      <c r="E75" s="41">
        <f t="shared" si="20"/>
        <v>83968.6</v>
      </c>
      <c r="F75" s="114">
        <v>4068278.6700000004</v>
      </c>
      <c r="G75" s="42" t="s">
        <v>12</v>
      </c>
      <c r="J75" s="109"/>
    </row>
    <row r="76" spans="1:12" x14ac:dyDescent="0.25">
      <c r="A76" s="43" t="s">
        <v>46</v>
      </c>
      <c r="B76" s="40">
        <v>55.6</v>
      </c>
      <c r="C76" s="8">
        <f t="shared" si="21"/>
        <v>77665.349999999991</v>
      </c>
      <c r="D76" s="114">
        <v>4318193.46</v>
      </c>
      <c r="E76" s="41">
        <f t="shared" si="20"/>
        <v>78615.349999999991</v>
      </c>
      <c r="F76" s="114">
        <v>4371013.46</v>
      </c>
      <c r="G76" s="42" t="s">
        <v>12</v>
      </c>
      <c r="J76" s="109"/>
    </row>
    <row r="77" spans="1:12" x14ac:dyDescent="0.25">
      <c r="A77" s="47" t="s">
        <v>47</v>
      </c>
      <c r="B77" s="48">
        <v>60.64</v>
      </c>
      <c r="C77" s="8">
        <f t="shared" si="21"/>
        <v>74815.350000000006</v>
      </c>
      <c r="D77" s="114">
        <v>4536802.824</v>
      </c>
      <c r="E77" s="12"/>
      <c r="F77" s="114"/>
      <c r="G77" s="42" t="s">
        <v>12</v>
      </c>
      <c r="J77" s="109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72915.349999999991</v>
      </c>
      <c r="D78" s="112">
        <v>4744601.8244999992</v>
      </c>
      <c r="E78" s="145">
        <f t="shared" si="20"/>
        <v>73865.349999999991</v>
      </c>
      <c r="F78" s="112">
        <v>4806418.3244999992</v>
      </c>
      <c r="G78" s="26" t="s">
        <v>12</v>
      </c>
      <c r="J78" s="109"/>
    </row>
    <row r="79" spans="1:12" x14ac:dyDescent="0.25">
      <c r="A79" s="68" t="s">
        <v>60</v>
      </c>
      <c r="B79" s="69">
        <v>18.95</v>
      </c>
      <c r="C79" s="130">
        <f t="shared" si="21"/>
        <v>113145</v>
      </c>
      <c r="D79" s="131">
        <v>2144097.75</v>
      </c>
      <c r="E79" s="70">
        <f t="shared" si="20"/>
        <v>114095</v>
      </c>
      <c r="F79" s="131">
        <v>2162100.25</v>
      </c>
      <c r="G79" s="129" t="s">
        <v>12</v>
      </c>
      <c r="J79" s="109"/>
    </row>
    <row r="80" spans="1:12" x14ac:dyDescent="0.25">
      <c r="A80" s="63" t="s">
        <v>60</v>
      </c>
      <c r="B80" s="64">
        <v>20.67</v>
      </c>
      <c r="C80" s="65">
        <f t="shared" si="21"/>
        <v>110294.99999999999</v>
      </c>
      <c r="D80" s="127">
        <v>2279797.65</v>
      </c>
      <c r="E80" s="65">
        <f t="shared" si="20"/>
        <v>111244.99999999999</v>
      </c>
      <c r="F80" s="127">
        <v>2299434.15</v>
      </c>
      <c r="G80" s="66" t="s">
        <v>12</v>
      </c>
      <c r="J80" s="109"/>
    </row>
    <row r="81" spans="1:10" x14ac:dyDescent="0.25">
      <c r="A81" s="43" t="s">
        <v>59</v>
      </c>
      <c r="B81" s="44">
        <v>34.630000000000003</v>
      </c>
      <c r="C81" s="8">
        <f t="shared" si="21"/>
        <v>95763.8</v>
      </c>
      <c r="D81" s="114">
        <v>3316300.3940000003</v>
      </c>
      <c r="E81" s="41">
        <f t="shared" si="20"/>
        <v>96713.8</v>
      </c>
      <c r="F81" s="114">
        <v>3349198.8940000003</v>
      </c>
      <c r="G81" s="42" t="s">
        <v>12</v>
      </c>
      <c r="J81" s="109"/>
    </row>
    <row r="82" spans="1:10" x14ac:dyDescent="0.25">
      <c r="A82" s="47" t="s">
        <v>62</v>
      </c>
      <c r="B82" s="40">
        <v>38.25</v>
      </c>
      <c r="C82" s="8">
        <f t="shared" si="21"/>
        <v>92245</v>
      </c>
      <c r="D82" s="114">
        <v>3528371.25</v>
      </c>
      <c r="E82" s="41">
        <f t="shared" si="20"/>
        <v>93195</v>
      </c>
      <c r="F82" s="114">
        <v>3564708.75</v>
      </c>
      <c r="G82" s="42" t="s">
        <v>12</v>
      </c>
      <c r="J82" s="109"/>
    </row>
    <row r="83" spans="1:10" x14ac:dyDescent="0.25">
      <c r="A83" s="39" t="s">
        <v>59</v>
      </c>
      <c r="B83" s="40">
        <v>39</v>
      </c>
      <c r="C83" s="8">
        <f t="shared" si="21"/>
        <v>92030.3</v>
      </c>
      <c r="D83" s="114">
        <v>3589181.7</v>
      </c>
      <c r="E83" s="41">
        <f t="shared" si="20"/>
        <v>92980.3</v>
      </c>
      <c r="F83" s="114">
        <v>3626231.7</v>
      </c>
      <c r="G83" s="42" t="s">
        <v>12</v>
      </c>
      <c r="J83" s="109"/>
    </row>
    <row r="84" spans="1:10" x14ac:dyDescent="0.25">
      <c r="A84" s="43" t="s">
        <v>63</v>
      </c>
      <c r="B84" s="44">
        <v>40.89</v>
      </c>
      <c r="C84" s="8">
        <f t="shared" si="21"/>
        <v>88920</v>
      </c>
      <c r="D84" s="114">
        <v>3635938.8</v>
      </c>
      <c r="E84" s="41">
        <f t="shared" si="20"/>
        <v>89870</v>
      </c>
      <c r="F84" s="114">
        <v>3674784.3</v>
      </c>
      <c r="G84" s="10" t="s">
        <v>12</v>
      </c>
      <c r="J84" s="109"/>
    </row>
    <row r="85" spans="1:10" x14ac:dyDescent="0.25">
      <c r="A85" s="47" t="s">
        <v>63</v>
      </c>
      <c r="B85" s="40">
        <v>43.2</v>
      </c>
      <c r="C85" s="8">
        <f t="shared" si="21"/>
        <v>87020</v>
      </c>
      <c r="D85" s="114">
        <v>3759264.0000000005</v>
      </c>
      <c r="E85" s="55">
        <f t="shared" si="20"/>
        <v>87970</v>
      </c>
      <c r="F85" s="114">
        <v>3800304.0000000005</v>
      </c>
      <c r="G85" s="42" t="s">
        <v>12</v>
      </c>
      <c r="J85" s="109"/>
    </row>
    <row r="86" spans="1:10" x14ac:dyDescent="0.25">
      <c r="A86" s="47" t="s">
        <v>63</v>
      </c>
      <c r="B86" s="40">
        <v>45.32</v>
      </c>
      <c r="C86" s="8">
        <f t="shared" si="21"/>
        <v>86070</v>
      </c>
      <c r="D86" s="114">
        <v>3900692.4</v>
      </c>
      <c r="E86" s="41">
        <f t="shared" si="20"/>
        <v>87020</v>
      </c>
      <c r="F86" s="114">
        <v>3943746.4</v>
      </c>
      <c r="G86" s="42" t="s">
        <v>12</v>
      </c>
      <c r="J86" s="109"/>
    </row>
    <row r="87" spans="1:10" x14ac:dyDescent="0.25">
      <c r="A87" s="47" t="s">
        <v>63</v>
      </c>
      <c r="B87" s="40">
        <v>48.45</v>
      </c>
      <c r="C87" s="8">
        <f t="shared" si="21"/>
        <v>83018.600000000006</v>
      </c>
      <c r="D87" s="114">
        <v>4022251.1700000004</v>
      </c>
      <c r="E87" s="41">
        <f t="shared" si="20"/>
        <v>83968.6</v>
      </c>
      <c r="F87" s="114">
        <v>4068278.6700000004</v>
      </c>
      <c r="G87" s="42" t="s">
        <v>12</v>
      </c>
      <c r="J87" s="109"/>
    </row>
    <row r="88" spans="1:10" ht="15.75" thickBot="1" x14ac:dyDescent="0.3">
      <c r="A88" s="72" t="s">
        <v>63</v>
      </c>
      <c r="B88" s="73">
        <v>55.52</v>
      </c>
      <c r="C88" s="53">
        <f t="shared" si="21"/>
        <v>77665.350000000006</v>
      </c>
      <c r="D88" s="112">
        <v>4311980.2320000008</v>
      </c>
      <c r="E88" s="145">
        <f t="shared" si="20"/>
        <v>78615.350000000006</v>
      </c>
      <c r="F88" s="112">
        <v>4364724.2320000008</v>
      </c>
      <c r="G88" s="26" t="s">
        <v>12</v>
      </c>
      <c r="J88" s="109"/>
    </row>
    <row r="89" spans="1:10" x14ac:dyDescent="0.25">
      <c r="A89" s="68" t="s">
        <v>68</v>
      </c>
      <c r="B89" s="69">
        <v>18.95</v>
      </c>
      <c r="C89" s="130">
        <f t="shared" si="21"/>
        <v>113145</v>
      </c>
      <c r="D89" s="131">
        <v>2144097.75</v>
      </c>
      <c r="E89" s="70">
        <f t="shared" si="20"/>
        <v>114095</v>
      </c>
      <c r="F89" s="131">
        <v>2162100.25</v>
      </c>
      <c r="G89" s="71" t="s">
        <v>12</v>
      </c>
      <c r="J89" s="109"/>
    </row>
    <row r="90" spans="1:10" x14ac:dyDescent="0.25">
      <c r="A90" s="63" t="s">
        <v>68</v>
      </c>
      <c r="B90" s="64">
        <v>20.67</v>
      </c>
      <c r="C90" s="65">
        <f t="shared" si="21"/>
        <v>110294.99999999999</v>
      </c>
      <c r="D90" s="127">
        <v>2279797.65</v>
      </c>
      <c r="E90" s="65">
        <f t="shared" si="20"/>
        <v>111244.99999999999</v>
      </c>
      <c r="F90" s="127">
        <v>2299434.15</v>
      </c>
      <c r="G90" s="66" t="s">
        <v>12</v>
      </c>
      <c r="J90" s="109"/>
    </row>
    <row r="91" spans="1:10" x14ac:dyDescent="0.25">
      <c r="A91" s="43" t="s">
        <v>69</v>
      </c>
      <c r="B91" s="44">
        <v>34.630000000000003</v>
      </c>
      <c r="C91" s="8">
        <f t="shared" si="21"/>
        <v>95763.8</v>
      </c>
      <c r="D91" s="114">
        <v>3316300.3940000003</v>
      </c>
      <c r="E91" s="41">
        <f t="shared" si="20"/>
        <v>96713.8</v>
      </c>
      <c r="F91" s="114">
        <v>3349198.8940000003</v>
      </c>
      <c r="G91" s="42" t="s">
        <v>12</v>
      </c>
      <c r="J91" s="109"/>
    </row>
    <row r="92" spans="1:10" x14ac:dyDescent="0.25">
      <c r="A92" s="47" t="s">
        <v>70</v>
      </c>
      <c r="B92" s="40">
        <v>38.25</v>
      </c>
      <c r="C92" s="8">
        <f t="shared" si="21"/>
        <v>92245</v>
      </c>
      <c r="D92" s="114">
        <v>3528371.25</v>
      </c>
      <c r="E92" s="41">
        <f t="shared" si="20"/>
        <v>93195</v>
      </c>
      <c r="F92" s="114">
        <v>3564708.75</v>
      </c>
      <c r="G92" s="42" t="s">
        <v>12</v>
      </c>
      <c r="J92" s="109"/>
    </row>
    <row r="93" spans="1:10" x14ac:dyDescent="0.25">
      <c r="A93" s="39" t="s">
        <v>69</v>
      </c>
      <c r="B93" s="40">
        <v>39</v>
      </c>
      <c r="C93" s="8">
        <f t="shared" si="21"/>
        <v>92030.3</v>
      </c>
      <c r="D93" s="114">
        <v>3589181.7</v>
      </c>
      <c r="E93" s="41">
        <f t="shared" si="20"/>
        <v>92980.3</v>
      </c>
      <c r="F93" s="114">
        <v>3626231.7</v>
      </c>
      <c r="G93" s="42" t="s">
        <v>12</v>
      </c>
      <c r="J93" s="109"/>
    </row>
    <row r="94" spans="1:10" x14ac:dyDescent="0.25">
      <c r="A94" s="43" t="s">
        <v>71</v>
      </c>
      <c r="B94" s="44">
        <v>40.89</v>
      </c>
      <c r="C94" s="8">
        <f t="shared" si="21"/>
        <v>88920</v>
      </c>
      <c r="D94" s="114">
        <v>3635938.8</v>
      </c>
      <c r="E94" s="41">
        <f t="shared" si="20"/>
        <v>89870</v>
      </c>
      <c r="F94" s="114">
        <v>3674784.3</v>
      </c>
      <c r="G94" s="10" t="s">
        <v>12</v>
      </c>
      <c r="J94" s="109"/>
    </row>
    <row r="95" spans="1:10" x14ac:dyDescent="0.25">
      <c r="A95" s="47" t="s">
        <v>71</v>
      </c>
      <c r="B95" s="40">
        <v>43.2</v>
      </c>
      <c r="C95" s="8">
        <f t="shared" si="21"/>
        <v>87020</v>
      </c>
      <c r="D95" s="114">
        <v>3759264.0000000005</v>
      </c>
      <c r="E95" s="41">
        <f t="shared" si="20"/>
        <v>87970</v>
      </c>
      <c r="F95" s="114">
        <v>3800304.0000000005</v>
      </c>
      <c r="G95" s="42" t="s">
        <v>12</v>
      </c>
      <c r="J95" s="109"/>
    </row>
    <row r="96" spans="1:10" x14ac:dyDescent="0.25">
      <c r="A96" s="47" t="s">
        <v>71</v>
      </c>
      <c r="B96" s="40">
        <v>45.32</v>
      </c>
      <c r="C96" s="8">
        <f t="shared" si="21"/>
        <v>86070</v>
      </c>
      <c r="D96" s="114">
        <v>3900692.4</v>
      </c>
      <c r="E96" s="41">
        <f t="shared" si="20"/>
        <v>87020</v>
      </c>
      <c r="F96" s="114">
        <v>3943746.4</v>
      </c>
      <c r="G96" s="42" t="s">
        <v>12</v>
      </c>
      <c r="J96" s="109"/>
    </row>
    <row r="97" spans="1:10" x14ac:dyDescent="0.25">
      <c r="A97" s="47" t="s">
        <v>71</v>
      </c>
      <c r="B97" s="40">
        <v>48.45</v>
      </c>
      <c r="C97" s="8">
        <f t="shared" si="21"/>
        <v>83018.600000000006</v>
      </c>
      <c r="D97" s="114">
        <v>4022251.1700000004</v>
      </c>
      <c r="E97" s="41">
        <f t="shared" si="20"/>
        <v>83968.6</v>
      </c>
      <c r="F97" s="114">
        <v>4068278.6700000004</v>
      </c>
      <c r="G97" s="42" t="s">
        <v>12</v>
      </c>
      <c r="J97" s="109"/>
    </row>
    <row r="98" spans="1:10" ht="15.75" thickBot="1" x14ac:dyDescent="0.3">
      <c r="A98" s="72" t="s">
        <v>71</v>
      </c>
      <c r="B98" s="73">
        <v>55.52</v>
      </c>
      <c r="C98" s="53">
        <f t="shared" si="21"/>
        <v>77665.350000000006</v>
      </c>
      <c r="D98" s="112">
        <v>4311980.2320000008</v>
      </c>
      <c r="E98" s="145">
        <f t="shared" si="20"/>
        <v>78615.350000000006</v>
      </c>
      <c r="F98" s="112">
        <v>4364724.2320000008</v>
      </c>
      <c r="G98" s="26" t="s">
        <v>12</v>
      </c>
      <c r="J98" s="109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7"/>
  <sheetViews>
    <sheetView workbookViewId="0">
      <selection activeCell="D2" sqref="D2:F2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</cols>
  <sheetData>
    <row r="1" spans="1:10" s="2" customFormat="1" ht="19.5" thickBot="1" x14ac:dyDescent="0.35">
      <c r="A1" s="11" t="s">
        <v>88</v>
      </c>
    </row>
    <row r="2" spans="1:10" ht="60.75" thickBot="1" x14ac:dyDescent="0.3">
      <c r="A2" s="19" t="s">
        <v>48</v>
      </c>
      <c r="B2" s="20" t="s">
        <v>49</v>
      </c>
      <c r="C2" s="20" t="s">
        <v>50</v>
      </c>
      <c r="D2" s="21" t="s">
        <v>83</v>
      </c>
      <c r="E2" s="21" t="s">
        <v>78</v>
      </c>
      <c r="F2" s="22" t="s">
        <v>79</v>
      </c>
    </row>
    <row r="3" spans="1:10" ht="30" customHeight="1" x14ac:dyDescent="0.25">
      <c r="A3" s="105" t="s">
        <v>72</v>
      </c>
      <c r="B3" s="57" t="s">
        <v>51</v>
      </c>
      <c r="C3" s="57" t="s">
        <v>52</v>
      </c>
      <c r="D3" s="132">
        <f>8300000+15000</f>
        <v>8315000</v>
      </c>
      <c r="E3" s="132">
        <f>8466000+15000</f>
        <v>8481000</v>
      </c>
      <c r="F3" s="75">
        <v>7899250</v>
      </c>
      <c r="I3" s="18"/>
      <c r="J3" s="18"/>
    </row>
    <row r="4" spans="1:10" ht="32.25" customHeight="1" x14ac:dyDescent="0.25">
      <c r="A4" s="106" t="s">
        <v>73</v>
      </c>
      <c r="B4" s="58" t="s">
        <v>51</v>
      </c>
      <c r="C4" s="58" t="s">
        <v>53</v>
      </c>
      <c r="D4" s="133">
        <f>8450000+15000</f>
        <v>8465000</v>
      </c>
      <c r="E4" s="133">
        <f>8619000+15000</f>
        <v>8634000</v>
      </c>
      <c r="F4" s="76">
        <v>8041750</v>
      </c>
      <c r="I4" s="18"/>
      <c r="J4" s="18"/>
    </row>
    <row r="5" spans="1:10" ht="29.25" customHeight="1" thickBot="1" x14ac:dyDescent="0.3">
      <c r="A5" s="107" t="s">
        <v>80</v>
      </c>
      <c r="B5" s="60" t="s">
        <v>54</v>
      </c>
      <c r="C5" s="60" t="s">
        <v>55</v>
      </c>
      <c r="D5" s="134">
        <f>5300000+15000</f>
        <v>5315000</v>
      </c>
      <c r="E5" s="134">
        <f>5406000+15000</f>
        <v>5421000</v>
      </c>
      <c r="F5" s="61">
        <v>5049250</v>
      </c>
      <c r="I5" s="18"/>
      <c r="J5" s="18"/>
    </row>
    <row r="6" spans="1:10" ht="30" customHeight="1" x14ac:dyDescent="0.25">
      <c r="A6" s="56" t="s">
        <v>76</v>
      </c>
      <c r="B6" s="57" t="s">
        <v>51</v>
      </c>
      <c r="C6" s="57" t="s">
        <v>52</v>
      </c>
      <c r="D6" s="132">
        <v>7050000</v>
      </c>
      <c r="E6" s="135">
        <v>7191000</v>
      </c>
      <c r="F6" s="75">
        <v>6697500</v>
      </c>
      <c r="I6" s="18"/>
      <c r="J6" s="18"/>
    </row>
    <row r="7" spans="1:10" ht="32.25" customHeight="1" thickBot="1" x14ac:dyDescent="0.3">
      <c r="A7" s="59" t="s">
        <v>77</v>
      </c>
      <c r="B7" s="60" t="s">
        <v>51</v>
      </c>
      <c r="C7" s="60" t="s">
        <v>53</v>
      </c>
      <c r="D7" s="134">
        <v>7200000</v>
      </c>
      <c r="E7" s="136">
        <v>7344000</v>
      </c>
      <c r="F7" s="61">
        <v>6840000</v>
      </c>
      <c r="I7" s="18"/>
      <c r="J7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24" sqref="F24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90</v>
      </c>
    </row>
    <row r="2" spans="1:8" s="158" customFormat="1" ht="99" customHeight="1" x14ac:dyDescent="0.25">
      <c r="A2" s="157" t="s">
        <v>0</v>
      </c>
      <c r="B2" s="34" t="s">
        <v>1</v>
      </c>
      <c r="C2" s="34" t="s">
        <v>37</v>
      </c>
      <c r="D2" s="35" t="s">
        <v>83</v>
      </c>
      <c r="E2" s="35" t="s">
        <v>78</v>
      </c>
      <c r="F2" s="35" t="s">
        <v>79</v>
      </c>
      <c r="G2" s="35" t="s">
        <v>40</v>
      </c>
      <c r="H2" s="36" t="s">
        <v>98</v>
      </c>
    </row>
    <row r="3" spans="1:8" x14ac:dyDescent="0.25">
      <c r="A3" s="148" t="s">
        <v>95</v>
      </c>
      <c r="B3" s="147">
        <v>28.07</v>
      </c>
      <c r="C3" s="153">
        <f>D3/B3</f>
        <v>111944.52226576417</v>
      </c>
      <c r="D3" s="153">
        <v>3142282.74</v>
      </c>
      <c r="E3" s="159">
        <f>D3*102%</f>
        <v>3205128.3948000004</v>
      </c>
      <c r="F3" s="159">
        <f>D3*95%</f>
        <v>2985168.6030000001</v>
      </c>
      <c r="G3" s="155" t="s">
        <v>81</v>
      </c>
      <c r="H3" s="149" t="s">
        <v>91</v>
      </c>
    </row>
    <row r="4" spans="1:8" x14ac:dyDescent="0.25">
      <c r="A4" s="148" t="s">
        <v>94</v>
      </c>
      <c r="B4" s="147">
        <v>40.89</v>
      </c>
      <c r="C4" s="153">
        <f>D4/B4</f>
        <v>99713.964294448524</v>
      </c>
      <c r="D4" s="153">
        <v>4077304</v>
      </c>
      <c r="E4" s="159">
        <f t="shared" ref="E4:E6" si="0">D4*102%</f>
        <v>4158850.08</v>
      </c>
      <c r="F4" s="159">
        <f t="shared" ref="F4:F6" si="1">D4*95%</f>
        <v>3873438.8</v>
      </c>
      <c r="G4" s="155" t="s">
        <v>89</v>
      </c>
      <c r="H4" s="149" t="s">
        <v>92</v>
      </c>
    </row>
    <row r="5" spans="1:8" x14ac:dyDescent="0.25">
      <c r="A5" s="148" t="s">
        <v>96</v>
      </c>
      <c r="B5" s="147">
        <v>45.32</v>
      </c>
      <c r="C5" s="153">
        <v>90600</v>
      </c>
      <c r="D5" s="153">
        <f t="shared" ref="D5:D6" si="2">C5*B5</f>
        <v>4105992</v>
      </c>
      <c r="E5" s="159">
        <f t="shared" si="0"/>
        <v>4188111.84</v>
      </c>
      <c r="F5" s="159">
        <f t="shared" si="1"/>
        <v>3900692.4</v>
      </c>
      <c r="G5" s="155" t="s">
        <v>12</v>
      </c>
      <c r="H5" s="149" t="s">
        <v>93</v>
      </c>
    </row>
    <row r="6" spans="1:8" ht="15.75" thickBot="1" x14ac:dyDescent="0.3">
      <c r="A6" s="150" t="s">
        <v>97</v>
      </c>
      <c r="B6" s="151">
        <v>48.45</v>
      </c>
      <c r="C6" s="154">
        <v>87388</v>
      </c>
      <c r="D6" s="154">
        <f t="shared" si="2"/>
        <v>4233948.6000000006</v>
      </c>
      <c r="E6" s="160">
        <f t="shared" si="0"/>
        <v>4318627.5720000006</v>
      </c>
      <c r="F6" s="160">
        <f t="shared" si="1"/>
        <v>4022251.1700000004</v>
      </c>
      <c r="G6" s="156" t="s">
        <v>12</v>
      </c>
      <c r="H6" s="152" t="s">
        <v>93</v>
      </c>
    </row>
    <row r="10" spans="1:8" x14ac:dyDescent="0.25">
      <c r="D10" s="18"/>
      <c r="E10" s="18"/>
      <c r="F10" s="18"/>
    </row>
    <row r="11" spans="1:8" x14ac:dyDescent="0.25">
      <c r="D11" s="18"/>
      <c r="E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2024-02-07T06:51:34Z</dcterms:modified>
</cp:coreProperties>
</file>